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BEC\ŠKOLA\Výběrové řízení\"/>
    </mc:Choice>
  </mc:AlternateContent>
  <bookViews>
    <workbookView xWindow="0" yWindow="0" windowWidth="28800" windowHeight="12435" activeTab="3"/>
  </bookViews>
  <sheets>
    <sheet name="Rekapitulace stavby" sheetId="1" r:id="rId1"/>
    <sheet name="SO-03 - Stavební řešení" sheetId="2" r:id="rId2"/>
    <sheet name="SO-04 - ZTI" sheetId="3" r:id="rId3"/>
    <sheet name="SO-05 - PLYN" sheetId="4" r:id="rId4"/>
    <sheet name="SO-06 - ÚT" sheetId="5" r:id="rId5"/>
    <sheet name="SO-07 - ELEKTRO" sheetId="6" r:id="rId6"/>
    <sheet name="SO-10 - Vedlejší rozpočto..." sheetId="7" r:id="rId7"/>
  </sheets>
  <definedNames>
    <definedName name="_xlnm._FilterDatabase" localSheetId="1" hidden="1">'SO-03 - Stavební řešení'!$C$137:$K$290</definedName>
    <definedName name="_xlnm._FilterDatabase" localSheetId="2" hidden="1">'SO-04 - ZTI'!$C$123:$K$181</definedName>
    <definedName name="_xlnm._FilterDatabase" localSheetId="3" hidden="1">'SO-05 - PLYN'!$C$120:$K$144</definedName>
    <definedName name="_xlnm._FilterDatabase" localSheetId="4" hidden="1">'SO-06 - ÚT'!$C$121:$K$193</definedName>
    <definedName name="_xlnm._FilterDatabase" localSheetId="5" hidden="1">'SO-07 - ELEKTRO'!$C$119:$K$218</definedName>
    <definedName name="_xlnm._FilterDatabase" localSheetId="6" hidden="1">'SO-10 - Vedlejší rozpočto...'!$C$118:$K$124</definedName>
    <definedName name="_xlnm.Print_Titles" localSheetId="0">'Rekapitulace stavby'!$92:$92</definedName>
    <definedName name="_xlnm.Print_Titles" localSheetId="1">'SO-03 - Stavební řešení'!$137:$137</definedName>
    <definedName name="_xlnm.Print_Titles" localSheetId="2">'SO-04 - ZTI'!$123:$123</definedName>
    <definedName name="_xlnm.Print_Titles" localSheetId="3">'SO-05 - PLYN'!$120:$120</definedName>
    <definedName name="_xlnm.Print_Titles" localSheetId="4">'SO-06 - ÚT'!$121:$121</definedName>
    <definedName name="_xlnm.Print_Titles" localSheetId="5">'SO-07 - ELEKTRO'!$119:$119</definedName>
    <definedName name="_xlnm.Print_Titles" localSheetId="6">'SO-10 - Vedlejší rozpočto...'!$118:$118</definedName>
    <definedName name="_xlnm.Print_Area" localSheetId="0">'Rekapitulace stavby'!$D$4:$AO$76,'Rekapitulace stavby'!$C$82:$AQ$101</definedName>
    <definedName name="_xlnm.Print_Area" localSheetId="1">'SO-03 - Stavební řešení'!$C$4:$J$76,'SO-03 - Stavební řešení'!$C$82:$J$119,'SO-03 - Stavební řešení'!$C$125:$J$290</definedName>
    <definedName name="_xlnm.Print_Area" localSheetId="2">'SO-04 - ZTI'!$C$4:$J$76,'SO-04 - ZTI'!$C$82:$J$105,'SO-04 - ZTI'!$C$111:$J$181</definedName>
    <definedName name="_xlnm.Print_Area" localSheetId="3">'SO-05 - PLYN'!$C$4:$J$76,'SO-05 - PLYN'!$C$82:$J$102,'SO-05 - PLYN'!$C$108:$J$144</definedName>
    <definedName name="_xlnm.Print_Area" localSheetId="4">'SO-06 - ÚT'!$C$4:$J$76,'SO-06 - ÚT'!$C$82:$J$103,'SO-06 - ÚT'!$C$109:$J$193</definedName>
    <definedName name="_xlnm.Print_Area" localSheetId="5">'SO-07 - ELEKTRO'!$C$4:$J$76,'SO-07 - ELEKTRO'!$C$82:$J$101,'SO-07 - ELEKTRO'!$C$107:$J$218</definedName>
    <definedName name="_xlnm.Print_Area" localSheetId="6">'SO-10 - Vedlejší rozpočto...'!$C$4:$J$76,'SO-10 - Vedlejší rozpočto...'!$C$82:$J$100,'SO-10 - Vedlejší rozpočto...'!$C$106:$J$124</definedName>
  </definedNames>
  <calcPr calcId="152511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 s="1"/>
  <c r="BI124" i="7"/>
  <c r="BH124" i="7"/>
  <c r="BG124" i="7"/>
  <c r="BE124" i="7"/>
  <c r="T124" i="7"/>
  <c r="T123" i="7" s="1"/>
  <c r="R124" i="7"/>
  <c r="R123" i="7" s="1"/>
  <c r="P124" i="7"/>
  <c r="P123" i="7" s="1"/>
  <c r="BI122" i="7"/>
  <c r="BH122" i="7"/>
  <c r="BG122" i="7"/>
  <c r="BE122" i="7"/>
  <c r="T122" i="7"/>
  <c r="T121" i="7" s="1"/>
  <c r="T120" i="7" s="1"/>
  <c r="T119" i="7" s="1"/>
  <c r="R122" i="7"/>
  <c r="R121" i="7" s="1"/>
  <c r="P122" i="7"/>
  <c r="P121" i="7" s="1"/>
  <c r="P120" i="7" s="1"/>
  <c r="P119" i="7" s="1"/>
  <c r="AU100" i="1" s="1"/>
  <c r="F113" i="7"/>
  <c r="E111" i="7"/>
  <c r="F89" i="7"/>
  <c r="E87" i="7"/>
  <c r="J24" i="7"/>
  <c r="E24" i="7"/>
  <c r="J116" i="7" s="1"/>
  <c r="J23" i="7"/>
  <c r="J21" i="7"/>
  <c r="E21" i="7"/>
  <c r="J115" i="7" s="1"/>
  <c r="J20" i="7"/>
  <c r="J18" i="7"/>
  <c r="E18" i="7"/>
  <c r="F116" i="7" s="1"/>
  <c r="J17" i="7"/>
  <c r="J15" i="7"/>
  <c r="E15" i="7"/>
  <c r="F115" i="7" s="1"/>
  <c r="J14" i="7"/>
  <c r="J12" i="7"/>
  <c r="J113" i="7" s="1"/>
  <c r="E7" i="7"/>
  <c r="E109" i="7" s="1"/>
  <c r="J122" i="6"/>
  <c r="J121" i="6"/>
  <c r="J37" i="6"/>
  <c r="J36" i="6"/>
  <c r="AY99" i="1" s="1"/>
  <c r="J35" i="6"/>
  <c r="AX99" i="1" s="1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J98" i="6"/>
  <c r="J97" i="6"/>
  <c r="F114" i="6"/>
  <c r="E112" i="6"/>
  <c r="F89" i="6"/>
  <c r="E87" i="6"/>
  <c r="J24" i="6"/>
  <c r="E24" i="6"/>
  <c r="J117" i="6" s="1"/>
  <c r="J23" i="6"/>
  <c r="J21" i="6"/>
  <c r="E21" i="6"/>
  <c r="J91" i="6" s="1"/>
  <c r="J20" i="6"/>
  <c r="J18" i="6"/>
  <c r="E18" i="6"/>
  <c r="F117" i="6" s="1"/>
  <c r="J17" i="6"/>
  <c r="J15" i="6"/>
  <c r="E15" i="6"/>
  <c r="F116" i="6" s="1"/>
  <c r="J14" i="6"/>
  <c r="J12" i="6"/>
  <c r="J114" i="6" s="1"/>
  <c r="E7" i="6"/>
  <c r="E85" i="6" s="1"/>
  <c r="J37" i="5"/>
  <c r="J36" i="5"/>
  <c r="AY98" i="1" s="1"/>
  <c r="J35" i="5"/>
  <c r="AX98" i="1" s="1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F116" i="5"/>
  <c r="E114" i="5"/>
  <c r="F89" i="5"/>
  <c r="E87" i="5"/>
  <c r="J24" i="5"/>
  <c r="E24" i="5"/>
  <c r="J92" i="5" s="1"/>
  <c r="J23" i="5"/>
  <c r="J21" i="5"/>
  <c r="E21" i="5"/>
  <c r="J118" i="5" s="1"/>
  <c r="J20" i="5"/>
  <c r="J18" i="5"/>
  <c r="E18" i="5"/>
  <c r="F119" i="5" s="1"/>
  <c r="J17" i="5"/>
  <c r="J15" i="5"/>
  <c r="E15" i="5"/>
  <c r="F118" i="5" s="1"/>
  <c r="J14" i="5"/>
  <c r="J12" i="5"/>
  <c r="J89" i="5" s="1"/>
  <c r="E7" i="5"/>
  <c r="E112" i="5"/>
  <c r="J137" i="4"/>
  <c r="J99" i="4" s="1"/>
  <c r="J122" i="4"/>
  <c r="J37" i="4"/>
  <c r="J36" i="4"/>
  <c r="AY97" i="1"/>
  <c r="J35" i="4"/>
  <c r="AX97" i="1" s="1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97" i="4"/>
  <c r="F115" i="4"/>
  <c r="E113" i="4"/>
  <c r="F89" i="4"/>
  <c r="E87" i="4"/>
  <c r="J24" i="4"/>
  <c r="E24" i="4"/>
  <c r="J118" i="4" s="1"/>
  <c r="J23" i="4"/>
  <c r="J21" i="4"/>
  <c r="E21" i="4"/>
  <c r="J91" i="4" s="1"/>
  <c r="J20" i="4"/>
  <c r="J18" i="4"/>
  <c r="E18" i="4"/>
  <c r="F92" i="4" s="1"/>
  <c r="J17" i="4"/>
  <c r="J15" i="4"/>
  <c r="E15" i="4"/>
  <c r="F117" i="4" s="1"/>
  <c r="J14" i="4"/>
  <c r="J12" i="4"/>
  <c r="J115" i="4"/>
  <c r="E7" i="4"/>
  <c r="E111" i="4"/>
  <c r="J178" i="3"/>
  <c r="T177" i="3"/>
  <c r="R177" i="3"/>
  <c r="P177" i="3"/>
  <c r="BK177" i="3"/>
  <c r="J177" i="3" s="1"/>
  <c r="J102" i="3" s="1"/>
  <c r="J155" i="3"/>
  <c r="J125" i="3"/>
  <c r="J37" i="3"/>
  <c r="J36" i="3"/>
  <c r="AY96" i="1" s="1"/>
  <c r="J35" i="3"/>
  <c r="AX96" i="1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J103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J100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J97" i="3"/>
  <c r="F118" i="3"/>
  <c r="E116" i="3"/>
  <c r="F89" i="3"/>
  <c r="E87" i="3"/>
  <c r="J24" i="3"/>
  <c r="E24" i="3"/>
  <c r="J121" i="3" s="1"/>
  <c r="J23" i="3"/>
  <c r="J21" i="3"/>
  <c r="E21" i="3"/>
  <c r="J120" i="3" s="1"/>
  <c r="J20" i="3"/>
  <c r="J18" i="3"/>
  <c r="E18" i="3"/>
  <c r="F92" i="3" s="1"/>
  <c r="J17" i="3"/>
  <c r="J15" i="3"/>
  <c r="E15" i="3"/>
  <c r="F120" i="3" s="1"/>
  <c r="J14" i="3"/>
  <c r="J12" i="3"/>
  <c r="J118" i="3" s="1"/>
  <c r="E7" i="3"/>
  <c r="E114" i="3" s="1"/>
  <c r="J290" i="2"/>
  <c r="J118" i="2" s="1"/>
  <c r="T289" i="2"/>
  <c r="R289" i="2"/>
  <c r="P289" i="2"/>
  <c r="BK289" i="2"/>
  <c r="J289" i="2"/>
  <c r="J117" i="2" s="1"/>
  <c r="J37" i="2"/>
  <c r="J36" i="2"/>
  <c r="AY95" i="1"/>
  <c r="J35" i="2"/>
  <c r="AX95" i="1" s="1"/>
  <c r="BI288" i="2"/>
  <c r="BH288" i="2"/>
  <c r="BG288" i="2"/>
  <c r="BE288" i="2"/>
  <c r="T288" i="2"/>
  <c r="T287" i="2" s="1"/>
  <c r="R288" i="2"/>
  <c r="R287" i="2" s="1"/>
  <c r="P288" i="2"/>
  <c r="P287" i="2" s="1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T203" i="2"/>
  <c r="R204" i="2"/>
  <c r="R203" i="2" s="1"/>
  <c r="P204" i="2"/>
  <c r="P203" i="2" s="1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 s="1"/>
  <c r="R165" i="2"/>
  <c r="R164" i="2" s="1"/>
  <c r="P165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F132" i="2"/>
  <c r="E130" i="2"/>
  <c r="F89" i="2"/>
  <c r="E87" i="2"/>
  <c r="J24" i="2"/>
  <c r="E24" i="2"/>
  <c r="J135" i="2" s="1"/>
  <c r="J23" i="2"/>
  <c r="J21" i="2"/>
  <c r="E21" i="2"/>
  <c r="J134" i="2" s="1"/>
  <c r="J20" i="2"/>
  <c r="J18" i="2"/>
  <c r="E18" i="2"/>
  <c r="F92" i="2" s="1"/>
  <c r="J17" i="2"/>
  <c r="J15" i="2"/>
  <c r="E15" i="2"/>
  <c r="F134" i="2" s="1"/>
  <c r="J14" i="2"/>
  <c r="J12" i="2"/>
  <c r="J132" i="2" s="1"/>
  <c r="E7" i="2"/>
  <c r="E128" i="2" s="1"/>
  <c r="L90" i="1"/>
  <c r="AM90" i="1"/>
  <c r="AM89" i="1"/>
  <c r="L89" i="1"/>
  <c r="AM87" i="1"/>
  <c r="L87" i="1"/>
  <c r="L85" i="1"/>
  <c r="L84" i="1"/>
  <c r="BK124" i="7"/>
  <c r="J124" i="7"/>
  <c r="BK122" i="7"/>
  <c r="J122" i="7"/>
  <c r="BK216" i="6"/>
  <c r="J213" i="6"/>
  <c r="BK212" i="6"/>
  <c r="J211" i="6"/>
  <c r="J210" i="6"/>
  <c r="J209" i="6"/>
  <c r="J208" i="6"/>
  <c r="BK207" i="6"/>
  <c r="J206" i="6"/>
  <c r="J205" i="6"/>
  <c r="BK203" i="6"/>
  <c r="J202" i="6"/>
  <c r="J201" i="6"/>
  <c r="J199" i="6"/>
  <c r="J198" i="6"/>
  <c r="BK197" i="6"/>
  <c r="J195" i="6"/>
  <c r="BK194" i="6"/>
  <c r="J193" i="6"/>
  <c r="BK189" i="6"/>
  <c r="BK188" i="6"/>
  <c r="J182" i="6"/>
  <c r="J180" i="6"/>
  <c r="J175" i="6"/>
  <c r="J174" i="6"/>
  <c r="BK173" i="6"/>
  <c r="BK170" i="6"/>
  <c r="BK169" i="6"/>
  <c r="BK164" i="6"/>
  <c r="J163" i="6"/>
  <c r="BK162" i="6"/>
  <c r="J160" i="6"/>
  <c r="BK159" i="6"/>
  <c r="J158" i="6"/>
  <c r="BK156" i="6"/>
  <c r="BK155" i="6"/>
  <c r="J152" i="6"/>
  <c r="J151" i="6"/>
  <c r="J147" i="6"/>
  <c r="J146" i="6"/>
  <c r="BK144" i="6"/>
  <c r="J143" i="6"/>
  <c r="J141" i="6"/>
  <c r="J140" i="6"/>
  <c r="BK139" i="6"/>
  <c r="BK138" i="6"/>
  <c r="J136" i="6"/>
  <c r="BK135" i="6"/>
  <c r="BK133" i="6"/>
  <c r="BK130" i="6"/>
  <c r="J129" i="6"/>
  <c r="BK126" i="6"/>
  <c r="BK125" i="6"/>
  <c r="BK124" i="6"/>
  <c r="J193" i="5"/>
  <c r="BK191" i="5"/>
  <c r="BK189" i="5"/>
  <c r="J185" i="5"/>
  <c r="BK184" i="5"/>
  <c r="BK182" i="5"/>
  <c r="BK177" i="5"/>
  <c r="BK175" i="5"/>
  <c r="BK173" i="5"/>
  <c r="BK171" i="5"/>
  <c r="BK169" i="5"/>
  <c r="J168" i="5"/>
  <c r="BK166" i="5"/>
  <c r="J165" i="5"/>
  <c r="BK164" i="5"/>
  <c r="BK162" i="5"/>
  <c r="J160" i="5"/>
  <c r="BK158" i="5"/>
  <c r="J155" i="5"/>
  <c r="J154" i="5"/>
  <c r="BK153" i="5"/>
  <c r="J152" i="5"/>
  <c r="J143" i="5"/>
  <c r="BK141" i="5"/>
  <c r="J133" i="5"/>
  <c r="J127" i="5"/>
  <c r="BK125" i="5"/>
  <c r="J124" i="5"/>
  <c r="BK144" i="4"/>
  <c r="J140" i="4"/>
  <c r="BK139" i="4"/>
  <c r="BK136" i="4"/>
  <c r="J134" i="4"/>
  <c r="J132" i="4"/>
  <c r="BK131" i="4"/>
  <c r="BK129" i="4"/>
  <c r="BK181" i="3"/>
  <c r="BK176" i="3"/>
  <c r="BK175" i="3"/>
  <c r="J174" i="3"/>
  <c r="J172" i="3"/>
  <c r="J169" i="3"/>
  <c r="BK164" i="3"/>
  <c r="BK163" i="3"/>
  <c r="BK162" i="3"/>
  <c r="J160" i="3"/>
  <c r="BK159" i="3"/>
  <c r="BK154" i="3"/>
  <c r="J153" i="3"/>
  <c r="BK152" i="3"/>
  <c r="BK151" i="3"/>
  <c r="J149" i="3"/>
  <c r="J148" i="3"/>
  <c r="J147" i="3"/>
  <c r="BK146" i="3"/>
  <c r="BK145" i="3"/>
  <c r="J142" i="3"/>
  <c r="J140" i="3"/>
  <c r="J139" i="3"/>
  <c r="BK137" i="3"/>
  <c r="J135" i="3"/>
  <c r="J132" i="3"/>
  <c r="BK131" i="3"/>
  <c r="BK127" i="3"/>
  <c r="J285" i="2"/>
  <c r="J283" i="2"/>
  <c r="J281" i="2"/>
  <c r="BK280" i="2"/>
  <c r="J277" i="2"/>
  <c r="J276" i="2"/>
  <c r="J270" i="2"/>
  <c r="BK269" i="2"/>
  <c r="BK267" i="2"/>
  <c r="BK264" i="2"/>
  <c r="J260" i="2"/>
  <c r="J256" i="2"/>
  <c r="J254" i="2"/>
  <c r="J250" i="2"/>
  <c r="BK248" i="2"/>
  <c r="BK246" i="2"/>
  <c r="BK244" i="2"/>
  <c r="J234" i="2"/>
  <c r="BK233" i="2"/>
  <c r="J230" i="2"/>
  <c r="BK227" i="2"/>
  <c r="BK226" i="2"/>
  <c r="J225" i="2"/>
  <c r="J222" i="2"/>
  <c r="J217" i="2"/>
  <c r="J216" i="2"/>
  <c r="BK215" i="2"/>
  <c r="J214" i="2"/>
  <c r="BK212" i="2"/>
  <c r="J210" i="2"/>
  <c r="BK209" i="2"/>
  <c r="BK208" i="2"/>
  <c r="J204" i="2"/>
  <c r="BK199" i="2"/>
  <c r="J196" i="2"/>
  <c r="J195" i="2"/>
  <c r="BK194" i="2"/>
  <c r="BK192" i="2"/>
  <c r="J191" i="2"/>
  <c r="J190" i="2"/>
  <c r="J188" i="2"/>
  <c r="BK185" i="2"/>
  <c r="BK184" i="2"/>
  <c r="BK182" i="2"/>
  <c r="J181" i="2"/>
  <c r="J180" i="2"/>
  <c r="BK175" i="2"/>
  <c r="J172" i="2"/>
  <c r="BK168" i="2"/>
  <c r="J167" i="2"/>
  <c r="J163" i="2"/>
  <c r="BK160" i="2"/>
  <c r="BK156" i="2"/>
  <c r="BK155" i="2"/>
  <c r="BK153" i="2"/>
  <c r="BK150" i="2"/>
  <c r="J148" i="2"/>
  <c r="BK147" i="2"/>
  <c r="J146" i="2"/>
  <c r="BK144" i="2"/>
  <c r="J143" i="2"/>
  <c r="J142" i="2"/>
  <c r="J141" i="2"/>
  <c r="J218" i="6"/>
  <c r="J217" i="6"/>
  <c r="J216" i="6"/>
  <c r="BK214" i="6"/>
  <c r="BK213" i="6"/>
  <c r="BK210" i="6"/>
  <c r="BK209" i="6"/>
  <c r="BK208" i="6"/>
  <c r="J207" i="6"/>
  <c r="BK204" i="6"/>
  <c r="BK200" i="6"/>
  <c r="BK199" i="6"/>
  <c r="J196" i="6"/>
  <c r="BK193" i="6"/>
  <c r="BK192" i="6"/>
  <c r="J190" i="6"/>
  <c r="J187" i="6"/>
  <c r="J186" i="6"/>
  <c r="BK184" i="6"/>
  <c r="BK183" i="6"/>
  <c r="J181" i="6"/>
  <c r="BK180" i="6"/>
  <c r="BK179" i="6"/>
  <c r="BK176" i="6"/>
  <c r="BK175" i="6"/>
  <c r="J168" i="6"/>
  <c r="J166" i="6"/>
  <c r="J161" i="6"/>
  <c r="BK158" i="6"/>
  <c r="J157" i="6"/>
  <c r="J156" i="6"/>
  <c r="J155" i="6"/>
  <c r="BK154" i="6"/>
  <c r="BK153" i="6"/>
  <c r="BK152" i="6"/>
  <c r="BK149" i="6"/>
  <c r="J148" i="6"/>
  <c r="BK147" i="6"/>
  <c r="J145" i="6"/>
  <c r="BK140" i="6"/>
  <c r="BK137" i="6"/>
  <c r="BK134" i="6"/>
  <c r="J132" i="6"/>
  <c r="BK131" i="6"/>
  <c r="J130" i="6"/>
  <c r="J127" i="6"/>
  <c r="J192" i="5"/>
  <c r="J189" i="5"/>
  <c r="J188" i="5"/>
  <c r="J187" i="5"/>
  <c r="BK186" i="5"/>
  <c r="BK183" i="5"/>
  <c r="J181" i="5"/>
  <c r="J180" i="5"/>
  <c r="BK179" i="5"/>
  <c r="J178" i="5"/>
  <c r="J177" i="5"/>
  <c r="J176" i="5"/>
  <c r="J175" i="5"/>
  <c r="BK172" i="5"/>
  <c r="J171" i="5"/>
  <c r="BK170" i="5"/>
  <c r="J167" i="5"/>
  <c r="J164" i="5"/>
  <c r="J163" i="5"/>
  <c r="J162" i="5"/>
  <c r="J161" i="5"/>
  <c r="BK157" i="5"/>
  <c r="BK155" i="5"/>
  <c r="BK152" i="5"/>
  <c r="BK150" i="5"/>
  <c r="J149" i="5"/>
  <c r="BK148" i="5"/>
  <c r="BK147" i="5"/>
  <c r="BK146" i="5"/>
  <c r="BK143" i="5"/>
  <c r="J142" i="5"/>
  <c r="BK138" i="5"/>
  <c r="BK137" i="5"/>
  <c r="BK132" i="5"/>
  <c r="J129" i="5"/>
  <c r="BK128" i="5"/>
  <c r="J125" i="5"/>
  <c r="J144" i="4"/>
  <c r="BK143" i="4"/>
  <c r="BK141" i="4"/>
  <c r="BK140" i="4"/>
  <c r="J139" i="4"/>
  <c r="J135" i="4"/>
  <c r="BK133" i="4"/>
  <c r="BK132" i="4"/>
  <c r="J131" i="4"/>
  <c r="J130" i="4"/>
  <c r="J128" i="4"/>
  <c r="BK124" i="4"/>
  <c r="BK173" i="3"/>
  <c r="BK172" i="3"/>
  <c r="BK171" i="3"/>
  <c r="BK165" i="3"/>
  <c r="J162" i="3"/>
  <c r="J161" i="3"/>
  <c r="BK160" i="3"/>
  <c r="J157" i="3"/>
  <c r="J154" i="3"/>
  <c r="BK150" i="3"/>
  <c r="BK149" i="3"/>
  <c r="BK148" i="3"/>
  <c r="J145" i="3"/>
  <c r="J144" i="3"/>
  <c r="BK142" i="3"/>
  <c r="BK140" i="3"/>
  <c r="J138" i="3"/>
  <c r="J136" i="3"/>
  <c r="BK134" i="3"/>
  <c r="BK129" i="3"/>
  <c r="J286" i="2"/>
  <c r="J284" i="2"/>
  <c r="BK281" i="2"/>
  <c r="J273" i="2"/>
  <c r="J272" i="2"/>
  <c r="BK270" i="2"/>
  <c r="J269" i="2"/>
  <c r="BK266" i="2"/>
  <c r="BK265" i="2"/>
  <c r="J262" i="2"/>
  <c r="J261" i="2"/>
  <c r="J258" i="2"/>
  <c r="J255" i="2"/>
  <c r="J253" i="2"/>
  <c r="J252" i="2"/>
  <c r="J251" i="2"/>
  <c r="BK250" i="2"/>
  <c r="J249" i="2"/>
  <c r="J248" i="2"/>
  <c r="J247" i="2"/>
  <c r="J246" i="2"/>
  <c r="J245" i="2"/>
  <c r="BK243" i="2"/>
  <c r="J241" i="2"/>
  <c r="J240" i="2"/>
  <c r="J239" i="2"/>
  <c r="J238" i="2"/>
  <c r="BK237" i="2"/>
  <c r="J236" i="2"/>
  <c r="J235" i="2"/>
  <c r="J231" i="2"/>
  <c r="BK229" i="2"/>
  <c r="J226" i="2"/>
  <c r="BK225" i="2"/>
  <c r="BK224" i="2"/>
  <c r="BK222" i="2"/>
  <c r="BK221" i="2"/>
  <c r="J220" i="2"/>
  <c r="BK219" i="2"/>
  <c r="BK217" i="2"/>
  <c r="J213" i="2"/>
  <c r="J212" i="2"/>
  <c r="BK204" i="2"/>
  <c r="BK201" i="2"/>
  <c r="BK198" i="2"/>
  <c r="J197" i="2"/>
  <c r="BK189" i="2"/>
  <c r="BK187" i="2"/>
  <c r="J186" i="2"/>
  <c r="BK181" i="2"/>
  <c r="J179" i="2"/>
  <c r="BK177" i="2"/>
  <c r="J176" i="2"/>
  <c r="J175" i="2"/>
  <c r="J174" i="2"/>
  <c r="BK173" i="2"/>
  <c r="J170" i="2"/>
  <c r="J162" i="2"/>
  <c r="BK161" i="2"/>
  <c r="J160" i="2"/>
  <c r="BK159" i="2"/>
  <c r="J158" i="2"/>
  <c r="BK157" i="2"/>
  <c r="J155" i="2"/>
  <c r="J153" i="2"/>
  <c r="BK151" i="2"/>
  <c r="BK148" i="2"/>
  <c r="J147" i="2"/>
  <c r="BK146" i="2"/>
  <c r="J144" i="2"/>
  <c r="AS94" i="1"/>
  <c r="BK218" i="6"/>
  <c r="BK217" i="6"/>
  <c r="J214" i="6"/>
  <c r="J212" i="6"/>
  <c r="BK206" i="6"/>
  <c r="BK205" i="6"/>
  <c r="J204" i="6"/>
  <c r="J203" i="6"/>
  <c r="BK202" i="6"/>
  <c r="BK201" i="6"/>
  <c r="J200" i="6"/>
  <c r="BK198" i="6"/>
  <c r="J197" i="6"/>
  <c r="BK196" i="6"/>
  <c r="J191" i="6"/>
  <c r="BK190" i="6"/>
  <c r="J189" i="6"/>
  <c r="BK187" i="6"/>
  <c r="BK185" i="6"/>
  <c r="J184" i="6"/>
  <c r="BK182" i="6"/>
  <c r="BK181" i="6"/>
  <c r="J179" i="6"/>
  <c r="BK178" i="6"/>
  <c r="BK177" i="6"/>
  <c r="J173" i="6"/>
  <c r="BK172" i="6"/>
  <c r="J171" i="6"/>
  <c r="J170" i="6"/>
  <c r="J169" i="6"/>
  <c r="BK167" i="6"/>
  <c r="BK166" i="6"/>
  <c r="J165" i="6"/>
  <c r="J164" i="6"/>
  <c r="BK163" i="6"/>
  <c r="BK160" i="6"/>
  <c r="BK151" i="6"/>
  <c r="J150" i="6"/>
  <c r="J149" i="6"/>
  <c r="BK148" i="6"/>
  <c r="BK146" i="6"/>
  <c r="J144" i="6"/>
  <c r="BK143" i="6"/>
  <c r="BK142" i="6"/>
  <c r="BK141" i="6"/>
  <c r="J138" i="6"/>
  <c r="J137" i="6"/>
  <c r="J135" i="6"/>
  <c r="J134" i="6"/>
  <c r="J133" i="6"/>
  <c r="BK129" i="6"/>
  <c r="J128" i="6"/>
  <c r="BK127" i="6"/>
  <c r="J124" i="6"/>
  <c r="J191" i="5"/>
  <c r="BK187" i="5"/>
  <c r="BK185" i="5"/>
  <c r="J182" i="5"/>
  <c r="BK180" i="5"/>
  <c r="J170" i="5"/>
  <c r="J169" i="5"/>
  <c r="BK168" i="5"/>
  <c r="J166" i="5"/>
  <c r="J158" i="5"/>
  <c r="J156" i="5"/>
  <c r="BK154" i="5"/>
  <c r="J153" i="5"/>
  <c r="J151" i="5"/>
  <c r="J150" i="5"/>
  <c r="BK149" i="5"/>
  <c r="J146" i="5"/>
  <c r="BK145" i="5"/>
  <c r="J144" i="5"/>
  <c r="BK142" i="5"/>
  <c r="J141" i="5"/>
  <c r="J140" i="5"/>
  <c r="BK136" i="5"/>
  <c r="J135" i="5"/>
  <c r="BK134" i="5"/>
  <c r="BK133" i="5"/>
  <c r="BK131" i="5"/>
  <c r="BK129" i="5"/>
  <c r="J128" i="5"/>
  <c r="BK127" i="5"/>
  <c r="J126" i="5"/>
  <c r="J143" i="4"/>
  <c r="J141" i="4"/>
  <c r="J136" i="4"/>
  <c r="BK134" i="4"/>
  <c r="J133" i="4"/>
  <c r="BK130" i="4"/>
  <c r="J129" i="4"/>
  <c r="J127" i="4"/>
  <c r="J126" i="4"/>
  <c r="J125" i="4"/>
  <c r="J124" i="4"/>
  <c r="BK180" i="3"/>
  <c r="BK174" i="3"/>
  <c r="J173" i="3"/>
  <c r="J171" i="3"/>
  <c r="BK170" i="3"/>
  <c r="BK169" i="3"/>
  <c r="J168" i="3"/>
  <c r="J167" i="3"/>
  <c r="J166" i="3"/>
  <c r="J165" i="3"/>
  <c r="J164" i="3"/>
  <c r="J163" i="3"/>
  <c r="BK161" i="3"/>
  <c r="J158" i="3"/>
  <c r="BK153" i="3"/>
  <c r="J150" i="3"/>
  <c r="J146" i="3"/>
  <c r="J143" i="3"/>
  <c r="BK138" i="3"/>
  <c r="BK133" i="3"/>
  <c r="J130" i="3"/>
  <c r="BK128" i="3"/>
  <c r="J127" i="3"/>
  <c r="BK286" i="2"/>
  <c r="BK285" i="2"/>
  <c r="J280" i="2"/>
  <c r="J279" i="2"/>
  <c r="BK275" i="2"/>
  <c r="BK274" i="2"/>
  <c r="BK272" i="2"/>
  <c r="BK268" i="2"/>
  <c r="J267" i="2"/>
  <c r="J265" i="2"/>
  <c r="J264" i="2"/>
  <c r="BK262" i="2"/>
  <c r="BK261" i="2"/>
  <c r="BK258" i="2"/>
  <c r="J257" i="2"/>
  <c r="BK256" i="2"/>
  <c r="BK254" i="2"/>
  <c r="BK252" i="2"/>
  <c r="BK251" i="2"/>
  <c r="BK249" i="2"/>
  <c r="BK247" i="2"/>
  <c r="BK245" i="2"/>
  <c r="BK242" i="2"/>
  <c r="BK241" i="2"/>
  <c r="BK238" i="2"/>
  <c r="J233" i="2"/>
  <c r="BK231" i="2"/>
  <c r="BK230" i="2"/>
  <c r="J229" i="2"/>
  <c r="J227" i="2"/>
  <c r="J224" i="2"/>
  <c r="J223" i="2"/>
  <c r="BK220" i="2"/>
  <c r="J219" i="2"/>
  <c r="BK216" i="2"/>
  <c r="J215" i="2"/>
  <c r="BK213" i="2"/>
  <c r="J209" i="2"/>
  <c r="J208" i="2"/>
  <c r="BK207" i="2"/>
  <c r="J202" i="2"/>
  <c r="BK200" i="2"/>
  <c r="J198" i="2"/>
  <c r="BK193" i="2"/>
  <c r="J192" i="2"/>
  <c r="J189" i="2"/>
  <c r="J187" i="2"/>
  <c r="BK183" i="2"/>
  <c r="J182" i="2"/>
  <c r="BK179" i="2"/>
  <c r="BK176" i="2"/>
  <c r="BK172" i="2"/>
  <c r="J169" i="2"/>
  <c r="BK165" i="2"/>
  <c r="BK163" i="2"/>
  <c r="BK162" i="2"/>
  <c r="BK152" i="2"/>
  <c r="J150" i="2"/>
  <c r="BK149" i="2"/>
  <c r="BK145" i="2"/>
  <c r="BK211" i="6"/>
  <c r="BK195" i="6"/>
  <c r="J194" i="6"/>
  <c r="J192" i="6"/>
  <c r="BK191" i="6"/>
  <c r="J188" i="6"/>
  <c r="BK186" i="6"/>
  <c r="J185" i="6"/>
  <c r="J183" i="6"/>
  <c r="J178" i="6"/>
  <c r="J177" i="6"/>
  <c r="J176" i="6"/>
  <c r="BK174" i="6"/>
  <c r="J172" i="6"/>
  <c r="BK171" i="6"/>
  <c r="BK168" i="6"/>
  <c r="J167" i="6"/>
  <c r="BK165" i="6"/>
  <c r="J162" i="6"/>
  <c r="BK161" i="6"/>
  <c r="J159" i="6"/>
  <c r="BK157" i="6"/>
  <c r="J154" i="6"/>
  <c r="J153" i="6"/>
  <c r="BK150" i="6"/>
  <c r="BK145" i="6"/>
  <c r="J142" i="6"/>
  <c r="J139" i="6"/>
  <c r="BK136" i="6"/>
  <c r="BK132" i="6"/>
  <c r="J131" i="6"/>
  <c r="BK128" i="6"/>
  <c r="J126" i="6"/>
  <c r="J125" i="6"/>
  <c r="BK193" i="5"/>
  <c r="BK192" i="5"/>
  <c r="BK188" i="5"/>
  <c r="J186" i="5"/>
  <c r="J184" i="5"/>
  <c r="J183" i="5"/>
  <c r="BK181" i="5"/>
  <c r="J179" i="5"/>
  <c r="BK178" i="5"/>
  <c r="BK176" i="5"/>
  <c r="J173" i="5"/>
  <c r="J172" i="5"/>
  <c r="BK167" i="5"/>
  <c r="BK165" i="5"/>
  <c r="BK163" i="5"/>
  <c r="BK161" i="5"/>
  <c r="BK160" i="5"/>
  <c r="J157" i="5"/>
  <c r="BK156" i="5"/>
  <c r="BK151" i="5"/>
  <c r="J148" i="5"/>
  <c r="J147" i="5"/>
  <c r="J145" i="5"/>
  <c r="BK144" i="5"/>
  <c r="BK140" i="5"/>
  <c r="J138" i="5"/>
  <c r="J137" i="5"/>
  <c r="J136" i="5"/>
  <c r="BK135" i="5"/>
  <c r="J134" i="5"/>
  <c r="J132" i="5"/>
  <c r="J131" i="5"/>
  <c r="BK126" i="5"/>
  <c r="BK124" i="5"/>
  <c r="BK135" i="4"/>
  <c r="BK128" i="4"/>
  <c r="BK127" i="4"/>
  <c r="BK126" i="4"/>
  <c r="BK125" i="4"/>
  <c r="J181" i="3"/>
  <c r="J180" i="3"/>
  <c r="J176" i="3"/>
  <c r="J175" i="3"/>
  <c r="J170" i="3"/>
  <c r="BK168" i="3"/>
  <c r="BK167" i="3"/>
  <c r="BK166" i="3"/>
  <c r="J159" i="3"/>
  <c r="BK158" i="3"/>
  <c r="BK157" i="3"/>
  <c r="J152" i="3"/>
  <c r="J151" i="3"/>
  <c r="BK147" i="3"/>
  <c r="BK144" i="3"/>
  <c r="BK143" i="3"/>
  <c r="BK139" i="3"/>
  <c r="J137" i="3"/>
  <c r="BK136" i="3"/>
  <c r="BK135" i="3"/>
  <c r="J134" i="3"/>
  <c r="J133" i="3"/>
  <c r="BK132" i="3"/>
  <c r="J131" i="3"/>
  <c r="BK130" i="3"/>
  <c r="J129" i="3"/>
  <c r="J128" i="3"/>
  <c r="BK288" i="2"/>
  <c r="J288" i="2"/>
  <c r="BK284" i="2"/>
  <c r="BK283" i="2"/>
  <c r="BK279" i="2"/>
  <c r="BK277" i="2"/>
  <c r="BK276" i="2"/>
  <c r="J275" i="2"/>
  <c r="J274" i="2"/>
  <c r="BK273" i="2"/>
  <c r="J268" i="2"/>
  <c r="J266" i="2"/>
  <c r="BK260" i="2"/>
  <c r="BK257" i="2"/>
  <c r="BK255" i="2"/>
  <c r="BK253" i="2"/>
  <c r="J244" i="2"/>
  <c r="J243" i="2"/>
  <c r="J242" i="2"/>
  <c r="BK240" i="2"/>
  <c r="BK239" i="2"/>
  <c r="J237" i="2"/>
  <c r="BK236" i="2"/>
  <c r="BK235" i="2"/>
  <c r="BK234" i="2"/>
  <c r="BK223" i="2"/>
  <c r="J221" i="2"/>
  <c r="BK214" i="2"/>
  <c r="BK210" i="2"/>
  <c r="J207" i="2"/>
  <c r="BK202" i="2"/>
  <c r="J201" i="2"/>
  <c r="J200" i="2"/>
  <c r="J199" i="2"/>
  <c r="BK197" i="2"/>
  <c r="BK196" i="2"/>
  <c r="BK195" i="2"/>
  <c r="J194" i="2"/>
  <c r="J193" i="2"/>
  <c r="BK191" i="2"/>
  <c r="BK190" i="2"/>
  <c r="BK188" i="2"/>
  <c r="BK186" i="2"/>
  <c r="J185" i="2"/>
  <c r="J184" i="2"/>
  <c r="J183" i="2"/>
  <c r="BK180" i="2"/>
  <c r="J177" i="2"/>
  <c r="BK174" i="2"/>
  <c r="J173" i="2"/>
  <c r="BK170" i="2"/>
  <c r="BK169" i="2"/>
  <c r="J168" i="2"/>
  <c r="BK167" i="2"/>
  <c r="J165" i="2"/>
  <c r="J161" i="2"/>
  <c r="J159" i="2"/>
  <c r="BK158" i="2"/>
  <c r="J157" i="2"/>
  <c r="J156" i="2"/>
  <c r="J152" i="2"/>
  <c r="J151" i="2"/>
  <c r="J149" i="2"/>
  <c r="J145" i="2"/>
  <c r="BK143" i="2"/>
  <c r="BK142" i="2"/>
  <c r="BK141" i="2"/>
  <c r="R120" i="7" l="1"/>
  <c r="R119" i="7" s="1"/>
  <c r="P140" i="2"/>
  <c r="R154" i="2"/>
  <c r="P166" i="2"/>
  <c r="R171" i="2"/>
  <c r="T178" i="2"/>
  <c r="R206" i="2"/>
  <c r="T211" i="2"/>
  <c r="BK232" i="2"/>
  <c r="J232" i="2" s="1"/>
  <c r="J110" i="2" s="1"/>
  <c r="BK259" i="2"/>
  <c r="J259" i="2" s="1"/>
  <c r="J111" i="2" s="1"/>
  <c r="R259" i="2"/>
  <c r="P263" i="2"/>
  <c r="P271" i="2"/>
  <c r="R278" i="2"/>
  <c r="T282" i="2"/>
  <c r="R126" i="3"/>
  <c r="P141" i="3"/>
  <c r="P156" i="3"/>
  <c r="R179" i="3"/>
  <c r="T123" i="4"/>
  <c r="R138" i="4"/>
  <c r="P142" i="4"/>
  <c r="BK130" i="5"/>
  <c r="J130" i="5" s="1"/>
  <c r="J98" i="5" s="1"/>
  <c r="R130" i="5"/>
  <c r="BK159" i="5"/>
  <c r="J159" i="5" s="1"/>
  <c r="J100" i="5" s="1"/>
  <c r="BK174" i="5"/>
  <c r="J174" i="5" s="1"/>
  <c r="J101" i="5" s="1"/>
  <c r="T190" i="5"/>
  <c r="T140" i="2"/>
  <c r="P154" i="2"/>
  <c r="BK166" i="2"/>
  <c r="J166" i="2"/>
  <c r="J101" i="2" s="1"/>
  <c r="T166" i="2"/>
  <c r="P171" i="2"/>
  <c r="R178" i="2"/>
  <c r="T206" i="2"/>
  <c r="P211" i="2"/>
  <c r="T228" i="2"/>
  <c r="T218" i="2" s="1"/>
  <c r="T232" i="2"/>
  <c r="P259" i="2"/>
  <c r="BK271" i="2"/>
  <c r="J271" i="2" s="1"/>
  <c r="J113" i="2" s="1"/>
  <c r="BK278" i="2"/>
  <c r="J278" i="2" s="1"/>
  <c r="J114" i="2" s="1"/>
  <c r="T278" i="2"/>
  <c r="P282" i="2"/>
  <c r="T126" i="3"/>
  <c r="T141" i="3"/>
  <c r="R156" i="3"/>
  <c r="T179" i="3"/>
  <c r="P123" i="4"/>
  <c r="BK142" i="4"/>
  <c r="J142" i="4" s="1"/>
  <c r="J101" i="4" s="1"/>
  <c r="P123" i="5"/>
  <c r="BK139" i="5"/>
  <c r="J139" i="5" s="1"/>
  <c r="J99" i="5" s="1"/>
  <c r="T139" i="5"/>
  <c r="T159" i="5"/>
  <c r="T174" i="5"/>
  <c r="BK190" i="5"/>
  <c r="J190" i="5" s="1"/>
  <c r="J102" i="5" s="1"/>
  <c r="P123" i="6"/>
  <c r="BK140" i="2"/>
  <c r="J140" i="2" s="1"/>
  <c r="J98" i="2" s="1"/>
  <c r="BK154" i="2"/>
  <c r="J154" i="2" s="1"/>
  <c r="J99" i="2" s="1"/>
  <c r="R166" i="2"/>
  <c r="T171" i="2"/>
  <c r="P178" i="2"/>
  <c r="P206" i="2"/>
  <c r="R211" i="2"/>
  <c r="BK228" i="2"/>
  <c r="J228" i="2"/>
  <c r="J109" i="2" s="1"/>
  <c r="R228" i="2"/>
  <c r="R218" i="2" s="1"/>
  <c r="P232" i="2"/>
  <c r="T259" i="2"/>
  <c r="R263" i="2"/>
  <c r="R271" i="2"/>
  <c r="BK282" i="2"/>
  <c r="J282" i="2" s="1"/>
  <c r="J115" i="2" s="1"/>
  <c r="BK126" i="3"/>
  <c r="J126" i="3"/>
  <c r="J98" i="3" s="1"/>
  <c r="BK141" i="3"/>
  <c r="J141" i="3" s="1"/>
  <c r="J99" i="3" s="1"/>
  <c r="BK156" i="3"/>
  <c r="J156" i="3" s="1"/>
  <c r="J101" i="3" s="1"/>
  <c r="P179" i="3"/>
  <c r="R123" i="4"/>
  <c r="P138" i="4"/>
  <c r="T142" i="4"/>
  <c r="BK123" i="5"/>
  <c r="J123" i="5" s="1"/>
  <c r="J97" i="5" s="1"/>
  <c r="T123" i="5"/>
  <c r="P130" i="5"/>
  <c r="P139" i="5"/>
  <c r="P159" i="5"/>
  <c r="P174" i="5"/>
  <c r="P190" i="5"/>
  <c r="P215" i="6"/>
  <c r="R140" i="2"/>
  <c r="R139" i="2" s="1"/>
  <c r="T154" i="2"/>
  <c r="BK171" i="2"/>
  <c r="J171" i="2" s="1"/>
  <c r="J102" i="2" s="1"/>
  <c r="BK178" i="2"/>
  <c r="J178" i="2" s="1"/>
  <c r="J103" i="2" s="1"/>
  <c r="BK206" i="2"/>
  <c r="J206" i="2" s="1"/>
  <c r="J106" i="2" s="1"/>
  <c r="BK211" i="2"/>
  <c r="J211" i="2" s="1"/>
  <c r="J107" i="2" s="1"/>
  <c r="P228" i="2"/>
  <c r="P218" i="2" s="1"/>
  <c r="R232" i="2"/>
  <c r="BK263" i="2"/>
  <c r="J263" i="2" s="1"/>
  <c r="J112" i="2" s="1"/>
  <c r="T263" i="2"/>
  <c r="T271" i="2"/>
  <c r="P278" i="2"/>
  <c r="R282" i="2"/>
  <c r="P126" i="3"/>
  <c r="R141" i="3"/>
  <c r="T156" i="3"/>
  <c r="BK179" i="3"/>
  <c r="J179" i="3" s="1"/>
  <c r="J104" i="3" s="1"/>
  <c r="BK123" i="4"/>
  <c r="J123" i="4" s="1"/>
  <c r="J98" i="4" s="1"/>
  <c r="BK138" i="4"/>
  <c r="J138" i="4" s="1"/>
  <c r="J100" i="4" s="1"/>
  <c r="T138" i="4"/>
  <c r="R142" i="4"/>
  <c r="R123" i="5"/>
  <c r="T130" i="5"/>
  <c r="R139" i="5"/>
  <c r="R159" i="5"/>
  <c r="R174" i="5"/>
  <c r="R190" i="5"/>
  <c r="BK123" i="6"/>
  <c r="J123" i="6"/>
  <c r="J99" i="6" s="1"/>
  <c r="R123" i="6"/>
  <c r="T123" i="6"/>
  <c r="BK215" i="6"/>
  <c r="J215" i="6" s="1"/>
  <c r="J100" i="6" s="1"/>
  <c r="R215" i="6"/>
  <c r="T215" i="6"/>
  <c r="J92" i="2"/>
  <c r="F135" i="2"/>
  <c r="BF144" i="2"/>
  <c r="BF148" i="2"/>
  <c r="BF149" i="2"/>
  <c r="BF152" i="2"/>
  <c r="BF156" i="2"/>
  <c r="BF160" i="2"/>
  <c r="BF161" i="2"/>
  <c r="BF163" i="2"/>
  <c r="BF167" i="2"/>
  <c r="BF169" i="2"/>
  <c r="BF176" i="2"/>
  <c r="BF182" i="2"/>
  <c r="BF183" i="2"/>
  <c r="BF188" i="2"/>
  <c r="BF189" i="2"/>
  <c r="BF192" i="2"/>
  <c r="BF225" i="2"/>
  <c r="BF227" i="2"/>
  <c r="BF243" i="2"/>
  <c r="BF245" i="2"/>
  <c r="BF248" i="2"/>
  <c r="BF250" i="2"/>
  <c r="BF252" i="2"/>
  <c r="BF258" i="2"/>
  <c r="BF265" i="2"/>
  <c r="BF266" i="2"/>
  <c r="BF267" i="2"/>
  <c r="BF272" i="2"/>
  <c r="BF273" i="2"/>
  <c r="BF275" i="2"/>
  <c r="BF280" i="2"/>
  <c r="BF283" i="2"/>
  <c r="BF286" i="2"/>
  <c r="BF288" i="2"/>
  <c r="J91" i="3"/>
  <c r="F121" i="3"/>
  <c r="BF128" i="3"/>
  <c r="BF133" i="3"/>
  <c r="BF142" i="3"/>
  <c r="BF143" i="3"/>
  <c r="BF150" i="3"/>
  <c r="BF151" i="3"/>
  <c r="BF154" i="3"/>
  <c r="BF164" i="3"/>
  <c r="BF166" i="3"/>
  <c r="BF167" i="3"/>
  <c r="BF169" i="3"/>
  <c r="BF174" i="3"/>
  <c r="BF180" i="3"/>
  <c r="BF181" i="3"/>
  <c r="E85" i="4"/>
  <c r="F91" i="4"/>
  <c r="F118" i="4"/>
  <c r="BF128" i="4"/>
  <c r="BF132" i="4"/>
  <c r="BF133" i="4"/>
  <c r="BF134" i="4"/>
  <c r="F92" i="5"/>
  <c r="BF127" i="5"/>
  <c r="BF131" i="5"/>
  <c r="BF133" i="5"/>
  <c r="BF135" i="5"/>
  <c r="BF145" i="5"/>
  <c r="BF149" i="5"/>
  <c r="BF155" i="5"/>
  <c r="BF156" i="5"/>
  <c r="BF164" i="5"/>
  <c r="BF168" i="5"/>
  <c r="BF171" i="5"/>
  <c r="BF172" i="5"/>
  <c r="BF178" i="5"/>
  <c r="BF179" i="5"/>
  <c r="BF182" i="5"/>
  <c r="BF183" i="5"/>
  <c r="BF186" i="5"/>
  <c r="BF187" i="5"/>
  <c r="BF193" i="5"/>
  <c r="F91" i="6"/>
  <c r="J92" i="6"/>
  <c r="BF125" i="6"/>
  <c r="BF129" i="6"/>
  <c r="BF139" i="6"/>
  <c r="BF141" i="6"/>
  <c r="BF147" i="6"/>
  <c r="BF149" i="6"/>
  <c r="BF152" i="6"/>
  <c r="BF153" i="6"/>
  <c r="BF154" i="6"/>
  <c r="BF158" i="6"/>
  <c r="BF163" i="6"/>
  <c r="BF176" i="6"/>
  <c r="BF177" i="6"/>
  <c r="BF179" i="6"/>
  <c r="BF182" i="6"/>
  <c r="BF187" i="6"/>
  <c r="BF191" i="6"/>
  <c r="BF193" i="6"/>
  <c r="BF208" i="6"/>
  <c r="E85" i="2"/>
  <c r="J91" i="2"/>
  <c r="BF157" i="2"/>
  <c r="BF158" i="2"/>
  <c r="BF175" i="2"/>
  <c r="BF177" i="2"/>
  <c r="BF181" i="2"/>
  <c r="BF190" i="2"/>
  <c r="BF197" i="2"/>
  <c r="BF198" i="2"/>
  <c r="BF201" i="2"/>
  <c r="BF209" i="2"/>
  <c r="BF217" i="2"/>
  <c r="BF222" i="2"/>
  <c r="BF223" i="2"/>
  <c r="BF226" i="2"/>
  <c r="BF230" i="2"/>
  <c r="BF231" i="2"/>
  <c r="BF233" i="2"/>
  <c r="BF239" i="2"/>
  <c r="BF244" i="2"/>
  <c r="BF255" i="2"/>
  <c r="BF256" i="2"/>
  <c r="BF274" i="2"/>
  <c r="BF277" i="2"/>
  <c r="BF279" i="2"/>
  <c r="BF281" i="2"/>
  <c r="BF285" i="2"/>
  <c r="E85" i="3"/>
  <c r="F91" i="3"/>
  <c r="BF127" i="3"/>
  <c r="BF129" i="3"/>
  <c r="BF130" i="3"/>
  <c r="BF131" i="3"/>
  <c r="BF135" i="3"/>
  <c r="BF148" i="3"/>
  <c r="BF159" i="3"/>
  <c r="BF161" i="3"/>
  <c r="BF165" i="3"/>
  <c r="BF171" i="3"/>
  <c r="J89" i="4"/>
  <c r="J117" i="4"/>
  <c r="BF124" i="4"/>
  <c r="BF125" i="4"/>
  <c r="BF126" i="4"/>
  <c r="BF140" i="4"/>
  <c r="BF141" i="4"/>
  <c r="BF144" i="4"/>
  <c r="E85" i="5"/>
  <c r="J91" i="5"/>
  <c r="J119" i="5"/>
  <c r="BF126" i="5"/>
  <c r="BF129" i="5"/>
  <c r="BF132" i="5"/>
  <c r="BF134" i="5"/>
  <c r="BF140" i="5"/>
  <c r="BF143" i="5"/>
  <c r="BF157" i="5"/>
  <c r="BF161" i="5"/>
  <c r="BF165" i="5"/>
  <c r="BF185" i="5"/>
  <c r="BF189" i="5"/>
  <c r="BF191" i="5"/>
  <c r="E110" i="6"/>
  <c r="J116" i="6"/>
  <c r="BF124" i="6"/>
  <c r="BF128" i="6"/>
  <c r="BF132" i="6"/>
  <c r="BF133" i="6"/>
  <c r="BF134" i="6"/>
  <c r="BF135" i="6"/>
  <c r="BF136" i="6"/>
  <c r="BF137" i="6"/>
  <c r="BF143" i="6"/>
  <c r="BF148" i="6"/>
  <c r="BF161" i="6"/>
  <c r="BF166" i="6"/>
  <c r="BF168" i="6"/>
  <c r="BF169" i="6"/>
  <c r="BF170" i="6"/>
  <c r="BF172" i="6"/>
  <c r="BF174" i="6"/>
  <c r="BF183" i="6"/>
  <c r="BF185" i="6"/>
  <c r="BF190" i="6"/>
  <c r="BF194" i="6"/>
  <c r="BF195" i="6"/>
  <c r="BF196" i="6"/>
  <c r="BF198" i="6"/>
  <c r="BF205" i="6"/>
  <c r="BF207" i="6"/>
  <c r="BF214" i="6"/>
  <c r="BF216" i="6"/>
  <c r="J89" i="2"/>
  <c r="BF142" i="2"/>
  <c r="BF146" i="2"/>
  <c r="BF147" i="2"/>
  <c r="BF150" i="2"/>
  <c r="BF151" i="2"/>
  <c r="BF153" i="2"/>
  <c r="BF155" i="2"/>
  <c r="BF159" i="2"/>
  <c r="BF168" i="2"/>
  <c r="BF172" i="2"/>
  <c r="BF174" i="2"/>
  <c r="BF180" i="2"/>
  <c r="BF185" i="2"/>
  <c r="BF187" i="2"/>
  <c r="BF191" i="2"/>
  <c r="BF196" i="2"/>
  <c r="BF199" i="2"/>
  <c r="BF208" i="2"/>
  <c r="BF210" i="2"/>
  <c r="BF212" i="2"/>
  <c r="BF214" i="2"/>
  <c r="BF220" i="2"/>
  <c r="BF224" i="2"/>
  <c r="BF235" i="2"/>
  <c r="BF236" i="2"/>
  <c r="BF237" i="2"/>
  <c r="BF238" i="2"/>
  <c r="BF240" i="2"/>
  <c r="BF242" i="2"/>
  <c r="BF246" i="2"/>
  <c r="BF247" i="2"/>
  <c r="BF249" i="2"/>
  <c r="BF251" i="2"/>
  <c r="BF254" i="2"/>
  <c r="BF257" i="2"/>
  <c r="BF260" i="2"/>
  <c r="BF261" i="2"/>
  <c r="BF262" i="2"/>
  <c r="BF264" i="2"/>
  <c r="BF268" i="2"/>
  <c r="BF270" i="2"/>
  <c r="BF276" i="2"/>
  <c r="BK164" i="2"/>
  <c r="J164" i="2"/>
  <c r="J100" i="2" s="1"/>
  <c r="BK287" i="2"/>
  <c r="J287" i="2" s="1"/>
  <c r="J116" i="2" s="1"/>
  <c r="J89" i="3"/>
  <c r="J92" i="3"/>
  <c r="BF136" i="3"/>
  <c r="BF137" i="3"/>
  <c r="BF138" i="3"/>
  <c r="BF140" i="3"/>
  <c r="BF144" i="3"/>
  <c r="BF149" i="3"/>
  <c r="BF152" i="3"/>
  <c r="BF158" i="3"/>
  <c r="BF160" i="3"/>
  <c r="BF162" i="3"/>
  <c r="BF163" i="3"/>
  <c r="BF170" i="3"/>
  <c r="BF172" i="3"/>
  <c r="BF175" i="3"/>
  <c r="BF176" i="3"/>
  <c r="BF129" i="4"/>
  <c r="BF136" i="4"/>
  <c r="F91" i="5"/>
  <c r="J116" i="5"/>
  <c r="BF124" i="5"/>
  <c r="BF125" i="5"/>
  <c r="BF128" i="5"/>
  <c r="BF136" i="5"/>
  <c r="BF137" i="5"/>
  <c r="BF138" i="5"/>
  <c r="BF141" i="5"/>
  <c r="BF142" i="5"/>
  <c r="BF144" i="5"/>
  <c r="BF146" i="5"/>
  <c r="BF148" i="5"/>
  <c r="BF150" i="5"/>
  <c r="BF153" i="5"/>
  <c r="BF160" i="5"/>
  <c r="BF162" i="5"/>
  <c r="BF163" i="5"/>
  <c r="BF166" i="5"/>
  <c r="BF169" i="5"/>
  <c r="BF170" i="5"/>
  <c r="BF173" i="5"/>
  <c r="BF175" i="5"/>
  <c r="BF176" i="5"/>
  <c r="BF177" i="5"/>
  <c r="BF180" i="5"/>
  <c r="BF181" i="5"/>
  <c r="BF184" i="5"/>
  <c r="BF188" i="5"/>
  <c r="J89" i="6"/>
  <c r="F92" i="6"/>
  <c r="BF126" i="6"/>
  <c r="BF127" i="6"/>
  <c r="BF130" i="6"/>
  <c r="BF131" i="6"/>
  <c r="BF138" i="6"/>
  <c r="BF142" i="6"/>
  <c r="BF144" i="6"/>
  <c r="BF151" i="6"/>
  <c r="BF155" i="6"/>
  <c r="BF156" i="6"/>
  <c r="BF159" i="6"/>
  <c r="BF160" i="6"/>
  <c r="BF162" i="6"/>
  <c r="BF164" i="6"/>
  <c r="BF167" i="6"/>
  <c r="BF180" i="6"/>
  <c r="BF186" i="6"/>
  <c r="BF189" i="6"/>
  <c r="BF197" i="6"/>
  <c r="BF200" i="6"/>
  <c r="BF201" i="6"/>
  <c r="BF202" i="6"/>
  <c r="BF206" i="6"/>
  <c r="BF209" i="6"/>
  <c r="BF211" i="6"/>
  <c r="BF217" i="6"/>
  <c r="BF218" i="6"/>
  <c r="F91" i="2"/>
  <c r="BF141" i="2"/>
  <c r="BF143" i="2"/>
  <c r="BF145" i="2"/>
  <c r="BF162" i="2"/>
  <c r="BF165" i="2"/>
  <c r="BF170" i="2"/>
  <c r="BF173" i="2"/>
  <c r="BF179" i="2"/>
  <c r="BF184" i="2"/>
  <c r="BF186" i="2"/>
  <c r="BF193" i="2"/>
  <c r="BF194" i="2"/>
  <c r="BF195" i="2"/>
  <c r="BF200" i="2"/>
  <c r="BF202" i="2"/>
  <c r="BF204" i="2"/>
  <c r="BF207" i="2"/>
  <c r="BF213" i="2"/>
  <c r="BF215" i="2"/>
  <c r="BF216" i="2"/>
  <c r="BF219" i="2"/>
  <c r="BF221" i="2"/>
  <c r="BF229" i="2"/>
  <c r="BF234" i="2"/>
  <c r="BF241" i="2"/>
  <c r="BF253" i="2"/>
  <c r="BF269" i="2"/>
  <c r="BF284" i="2"/>
  <c r="BK203" i="2"/>
  <c r="J203" i="2" s="1"/>
  <c r="J104" i="2" s="1"/>
  <c r="BK218" i="2"/>
  <c r="J218" i="2"/>
  <c r="J108" i="2" s="1"/>
  <c r="BF132" i="3"/>
  <c r="BF134" i="3"/>
  <c r="BF139" i="3"/>
  <c r="BF145" i="3"/>
  <c r="BF146" i="3"/>
  <c r="BF147" i="3"/>
  <c r="BF153" i="3"/>
  <c r="BF157" i="3"/>
  <c r="BF168" i="3"/>
  <c r="BF173" i="3"/>
  <c r="J92" i="4"/>
  <c r="BF127" i="4"/>
  <c r="BF130" i="4"/>
  <c r="BF131" i="4"/>
  <c r="BF135" i="4"/>
  <c r="BF139" i="4"/>
  <c r="BF143" i="4"/>
  <c r="BF147" i="5"/>
  <c r="BF151" i="5"/>
  <c r="BF152" i="5"/>
  <c r="BF154" i="5"/>
  <c r="BF158" i="5"/>
  <c r="BF167" i="5"/>
  <c r="BF192" i="5"/>
  <c r="BF140" i="6"/>
  <c r="BF145" i="6"/>
  <c r="BF146" i="6"/>
  <c r="BF150" i="6"/>
  <c r="BF157" i="6"/>
  <c r="BF165" i="6"/>
  <c r="BF171" i="6"/>
  <c r="BF173" i="6"/>
  <c r="BF175" i="6"/>
  <c r="BF178" i="6"/>
  <c r="BF181" i="6"/>
  <c r="BF184" i="6"/>
  <c r="BF188" i="6"/>
  <c r="BF192" i="6"/>
  <c r="BF199" i="6"/>
  <c r="BF203" i="6"/>
  <c r="BF204" i="6"/>
  <c r="BF210" i="6"/>
  <c r="BF212" i="6"/>
  <c r="BF213" i="6"/>
  <c r="E85" i="7"/>
  <c r="J89" i="7"/>
  <c r="F91" i="7"/>
  <c r="J91" i="7"/>
  <c r="F92" i="7"/>
  <c r="J92" i="7"/>
  <c r="BF122" i="7"/>
  <c r="BF124" i="7"/>
  <c r="BK121" i="7"/>
  <c r="J121" i="7"/>
  <c r="J98" i="7"/>
  <c r="BK123" i="7"/>
  <c r="J123" i="7" s="1"/>
  <c r="J99" i="7" s="1"/>
  <c r="J33" i="2"/>
  <c r="AV95" i="1" s="1"/>
  <c r="F35" i="5"/>
  <c r="BB98" i="1" s="1"/>
  <c r="F33" i="3"/>
  <c r="AZ96" i="1" s="1"/>
  <c r="F36" i="4"/>
  <c r="BC97" i="1" s="1"/>
  <c r="F36" i="6"/>
  <c r="BC99" i="1" s="1"/>
  <c r="J33" i="7"/>
  <c r="AV100" i="1" s="1"/>
  <c r="F36" i="7"/>
  <c r="BC100" i="1" s="1"/>
  <c r="F35" i="4"/>
  <c r="BB97" i="1" s="1"/>
  <c r="F37" i="2"/>
  <c r="BD95" i="1" s="1"/>
  <c r="F37" i="4"/>
  <c r="BD97" i="1" s="1"/>
  <c r="F35" i="2"/>
  <c r="BB95" i="1" s="1"/>
  <c r="J33" i="5"/>
  <c r="AV98" i="1" s="1"/>
  <c r="F33" i="2"/>
  <c r="AZ95" i="1" s="1"/>
  <c r="J33" i="4"/>
  <c r="AV97" i="1" s="1"/>
  <c r="F37" i="5"/>
  <c r="BD98" i="1" s="1"/>
  <c r="F37" i="7"/>
  <c r="BD100" i="1" s="1"/>
  <c r="F36" i="2"/>
  <c r="BC95" i="1" s="1"/>
  <c r="F36" i="5"/>
  <c r="BC98" i="1" s="1"/>
  <c r="F37" i="3"/>
  <c r="BD96" i="1" s="1"/>
  <c r="F33" i="4"/>
  <c r="AZ97" i="1" s="1"/>
  <c r="F36" i="3"/>
  <c r="BC96" i="1" s="1"/>
  <c r="F35" i="6"/>
  <c r="BB99" i="1" s="1"/>
  <c r="F33" i="7"/>
  <c r="AZ100" i="1" s="1"/>
  <c r="F35" i="7"/>
  <c r="BB100" i="1" s="1"/>
  <c r="F35" i="3"/>
  <c r="BB96" i="1" s="1"/>
  <c r="F37" i="6"/>
  <c r="BD99" i="1" s="1"/>
  <c r="J33" i="3"/>
  <c r="AV96" i="1" s="1"/>
  <c r="F33" i="5"/>
  <c r="AZ98" i="1" s="1"/>
  <c r="J33" i="6"/>
  <c r="AV99" i="1" s="1"/>
  <c r="F33" i="6"/>
  <c r="AZ99" i="1" s="1"/>
  <c r="T120" i="6" l="1"/>
  <c r="R120" i="6"/>
  <c r="P124" i="3"/>
  <c r="AU96" i="1" s="1"/>
  <c r="T122" i="5"/>
  <c r="R121" i="4"/>
  <c r="T205" i="2"/>
  <c r="P120" i="6"/>
  <c r="AU99" i="1"/>
  <c r="P122" i="5"/>
  <c r="AU98" i="1"/>
  <c r="T139" i="2"/>
  <c r="T138" i="2"/>
  <c r="T124" i="3"/>
  <c r="R124" i="3"/>
  <c r="R205" i="2"/>
  <c r="R138" i="2"/>
  <c r="R122" i="5"/>
  <c r="P205" i="2"/>
  <c r="P121" i="4"/>
  <c r="AU97" i="1"/>
  <c r="T121" i="4"/>
  <c r="P139" i="2"/>
  <c r="P138" i="2" s="1"/>
  <c r="AU95" i="1" s="1"/>
  <c r="BK122" i="5"/>
  <c r="J122" i="5"/>
  <c r="J30" i="5" s="1"/>
  <c r="AG98" i="1" s="1"/>
  <c r="BK139" i="2"/>
  <c r="J139" i="2"/>
  <c r="J97" i="2" s="1"/>
  <c r="BK124" i="3"/>
  <c r="J124" i="3" s="1"/>
  <c r="J96" i="3" s="1"/>
  <c r="BK205" i="2"/>
  <c r="J205" i="2" s="1"/>
  <c r="J105" i="2" s="1"/>
  <c r="BK121" i="4"/>
  <c r="J121" i="4" s="1"/>
  <c r="J30" i="4" s="1"/>
  <c r="AG97" i="1" s="1"/>
  <c r="BK120" i="6"/>
  <c r="J120" i="6" s="1"/>
  <c r="J96" i="6" s="1"/>
  <c r="BK120" i="7"/>
  <c r="J120" i="7"/>
  <c r="J97" i="7" s="1"/>
  <c r="F34" i="4"/>
  <c r="BA97" i="1" s="1"/>
  <c r="J34" i="3"/>
  <c r="AW96" i="1" s="1"/>
  <c r="AT96" i="1" s="1"/>
  <c r="BD94" i="1"/>
  <c r="W33" i="1"/>
  <c r="F34" i="5"/>
  <c r="BA98" i="1"/>
  <c r="F34" i="6"/>
  <c r="BA99" i="1"/>
  <c r="AZ94" i="1"/>
  <c r="W29" i="1"/>
  <c r="BC94" i="1"/>
  <c r="AY94" i="1" s="1"/>
  <c r="F34" i="3"/>
  <c r="BA96" i="1"/>
  <c r="J34" i="6"/>
  <c r="AW99" i="1" s="1"/>
  <c r="AT99" i="1" s="1"/>
  <c r="J34" i="5"/>
  <c r="AW98" i="1" s="1"/>
  <c r="AT98" i="1" s="1"/>
  <c r="J34" i="4"/>
  <c r="AW97" i="1" s="1"/>
  <c r="AT97" i="1" s="1"/>
  <c r="J34" i="2"/>
  <c r="AW95" i="1" s="1"/>
  <c r="AT95" i="1" s="1"/>
  <c r="J34" i="7"/>
  <c r="AW100" i="1"/>
  <c r="AT100" i="1" s="1"/>
  <c r="BB94" i="1"/>
  <c r="AX94" i="1" s="1"/>
  <c r="F34" i="2"/>
  <c r="BA95" i="1" s="1"/>
  <c r="F34" i="7"/>
  <c r="BA100" i="1" s="1"/>
  <c r="J39" i="4" l="1"/>
  <c r="J39" i="5"/>
  <c r="J96" i="5"/>
  <c r="BK138" i="2"/>
  <c r="J138" i="2" s="1"/>
  <c r="J96" i="2" s="1"/>
  <c r="J96" i="4"/>
  <c r="BK119" i="7"/>
  <c r="J119" i="7"/>
  <c r="J96" i="7" s="1"/>
  <c r="AN98" i="1"/>
  <c r="AN97" i="1"/>
  <c r="BA94" i="1"/>
  <c r="W30" i="1" s="1"/>
  <c r="AU94" i="1"/>
  <c r="J30" i="3"/>
  <c r="AG96" i="1" s="1"/>
  <c r="AN96" i="1" s="1"/>
  <c r="W32" i="1"/>
  <c r="W31" i="1"/>
  <c r="J30" i="6"/>
  <c r="AG99" i="1" s="1"/>
  <c r="AN99" i="1" s="1"/>
  <c r="AV94" i="1"/>
  <c r="AK29" i="1" s="1"/>
  <c r="J39" i="3" l="1"/>
  <c r="J39" i="6"/>
  <c r="AW94" i="1"/>
  <c r="AK30" i="1" s="1"/>
  <c r="J30" i="2"/>
  <c r="AG95" i="1" s="1"/>
  <c r="AN95" i="1" s="1"/>
  <c r="J30" i="7"/>
  <c r="AG100" i="1" s="1"/>
  <c r="AN100" i="1" s="1"/>
  <c r="J39" i="2" l="1"/>
  <c r="J39" i="7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<sst xmlns="http://schemas.openxmlformats.org/spreadsheetml/2006/main" count="6162" uniqueCount="1324">
  <si>
    <t>Export Komplet</t>
  </si>
  <si>
    <t/>
  </si>
  <si>
    <t>2.0</t>
  </si>
  <si>
    <t>ZAMOK</t>
  </si>
  <si>
    <t>False</t>
  </si>
  <si>
    <t>{c442e29d-5d1d-44f2-a15a-c31f38e5e94d}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</si>
  <si>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</si>
  <si>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</si>
  <si>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</si>
  <si>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</si>
  <si>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</si>
  <si>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</si>
  <si>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</si>
  <si>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</si>
  <si>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15aBi20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</si>
  <si>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</si>
  <si>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</si>
  <si>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15aBi20 Starkoč čp. 90, sociální byty II NP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</si>
  <si>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</si>
  <si>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</si>
  <si>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</si>
  <si>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</si>
  <si>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</si>
  <si>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</si>
  <si>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</si>
  <si>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</si>
  <si>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</si>
  <si>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</si>
  <si>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</si>
  <si>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</si>
  <si>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</si>
  <si>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</si>
  <si>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</si>
  <si>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</si>
  <si>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</si>
  <si>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</si>
  <si>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</si>
  <si>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</si>
  <si>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</si>
  <si>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</si>
  <si>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</si>
  <si>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</si>
  <si>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</si>
  <si>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</si>
  <si>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</si>
  <si>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</si>
  <si>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</si>
  <si>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</si>
  <si>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</si>
  <si>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</si>
  <si>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</si>
  <si>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</si>
  <si>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</si>
  <si>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</si>
  <si>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</si>
  <si>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</si>
  <si>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</si>
  <si>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</si>
  <si>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</si>
  <si>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</si>
  <si>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</si>
  <si>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</si>
  <si>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</si>
  <si>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</si>
  <si>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</si>
  <si>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</si>
  <si>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</si>
  <si>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</si>
  <si>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</si>
  <si>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</si>
  <si>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</si>
  <si>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</si>
  <si>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</si>
  <si>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</si>
  <si>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</si>
  <si>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</si>
  <si>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</si>
  <si>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SO-03</t>
  </si>
  <si>
    <t>Stavební řešení</t>
  </si>
  <si>
    <t>STA</t>
  </si>
  <si>
    <t>1</t>
  </si>
  <si>
    <t>{ab804227-e298-42c0-bc68-055c4b973a93}</t>
  </si>
  <si>
    <t>SO-04</t>
  </si>
  <si>
    <t>ZTI</t>
  </si>
  <si>
    <t>{e7b40865-ace2-4e12-8316-ce71aa0ae669}</t>
  </si>
  <si>
    <t>SO-05</t>
  </si>
  <si>
    <t>PLYN</t>
  </si>
  <si>
    <t>{f03e0192-a88a-4f08-b94d-98e538b33efe}</t>
  </si>
  <si>
    <t>SO-06</t>
  </si>
  <si>
    <t>ÚT</t>
  </si>
  <si>
    <t>{ceb98cc2-9dee-4f4a-adee-8b3cce207c2d}</t>
  </si>
  <si>
    <t>SO-07</t>
  </si>
  <si>
    <t>ELEKTRO</t>
  </si>
  <si>
    <t>{43a0d781-46b9-4de9-aaeb-a560de74443f}</t>
  </si>
  <si>
    <t>SO-10</t>
  </si>
  <si>
    <t>Vedlejší rozpočtové náklady</t>
  </si>
  <si>
    <t>{8537461f-148e-4049-a7e0-43f13f01dfad}</t>
  </si>
  <si>
    <t>KRYCÍ LIST SOUPISU PRACÍ</t>
  </si>
  <si>
    <t>Objekt:</t>
  </si>
  <si>
    <t>SO-03 -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</si>
  <si>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</si>
  <si>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</si>
  <si>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</si>
  <si>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</si>
  <si>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</si>
  <si>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D1 - HSV:</t>
  </si>
  <si>
    <t xml:space="preserve">    oddíl 3 - Svislé konstrukce:</t>
  </si>
  <si>
    <t xml:space="preserve">    oddíl 61 - Úpravy povrchů vnitřní:</t>
  </si>
  <si>
    <t xml:space="preserve">    oddíl 63 - Podlahy:</t>
  </si>
  <si>
    <t xml:space="preserve">    oddíl 64 - Osazování výplní otvorů:</t>
  </si>
  <si>
    <t xml:space="preserve">    oddíl 94 - Lešení a stavební výtahy:</t>
  </si>
  <si>
    <t xml:space="preserve">    oddíl 96 - Bourání konstrukcí:</t>
  </si>
  <si>
    <t xml:space="preserve">    oddíl 99 - Přesun hmot:</t>
  </si>
  <si>
    <t>D2 - PSV:</t>
  </si>
  <si>
    <t xml:space="preserve">    711 - Izolace proti vodě, vlhkosti a plynům</t>
  </si>
  <si>
    <t xml:space="preserve">    oddíl 762 - Konstrukce tesařské:</t>
  </si>
  <si>
    <t xml:space="preserve">    oddíl 763 - Dřevostavby a konstrukce sádrokartonové:</t>
  </si>
  <si>
    <t xml:space="preserve">      764 - Konstrukce klempířské</t>
  </si>
  <si>
    <t xml:space="preserve">    oddíl 766 - Konstrukce truhlářské:</t>
  </si>
  <si>
    <t xml:space="preserve">    oddíl 767 - Kovové doplňkové konstrukce:</t>
  </si>
  <si>
    <t xml:space="preserve">    oddíl 771 - Podlahy z dlaždic:</t>
  </si>
  <si>
    <t xml:space="preserve">    oddíl 776 - Podlahy povlakové:</t>
  </si>
  <si>
    <t xml:space="preserve">    oddíl 781 - Obklady:</t>
  </si>
  <si>
    <t xml:space="preserve">    oddíl 784 - Malby:</t>
  </si>
  <si>
    <t xml:space="preserve">    oddíl 786 - Práce čalounické: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</si>
  <si>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</si>
  <si>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</si>
  <si>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</si>
  <si>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</si>
  <si>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</si>
  <si>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</si>
  <si>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</si>
  <si>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</si>
  <si>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</si>
  <si>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</si>
  <si>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</si>
  <si>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</si>
  <si>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</si>
  <si>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</si>
  <si>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</si>
  <si>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</si>
  <si>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HSV:</t>
  </si>
  <si>
    <t>ROZPOCET</t>
  </si>
  <si>
    <t>oddíl 3</t>
  </si>
  <si>
    <t>Svislé konstrukce:</t>
  </si>
  <si>
    <t>K</t>
  </si>
  <si>
    <t>346244811</t>
  </si>
  <si>
    <t>PRIZDIVKA Z CIHEL PLNYCH 29 P20 MC TL 6,5CM</t>
  </si>
  <si>
    <t>M2</t>
  </si>
  <si>
    <t>4</t>
  </si>
  <si>
    <t>2</t>
  </si>
  <si>
    <t>128</t>
  </si>
  <si>
    <t>342272225</t>
  </si>
  <si>
    <t>Příčka z pórobetonových hladkých tvárnic na tenkovrstvou maltu tl 100 mm</t>
  </si>
  <si>
    <t>m2</t>
  </si>
  <si>
    <t>132</t>
  </si>
  <si>
    <t>3</t>
  </si>
  <si>
    <t>342272245</t>
  </si>
  <si>
    <t>Příčka z pórobetonových hladkých tvárnic na tenkovrstvou maltu tl 150 mm</t>
  </si>
  <si>
    <t>134</t>
  </si>
  <si>
    <t>317142422</t>
  </si>
  <si>
    <t>Překlad nenosný pórobetonový š 100 mm v do 250 mm na tenkovrstvou maltu dl do 1250 mm</t>
  </si>
  <si>
    <t>kus</t>
  </si>
  <si>
    <t>-1240968516</t>
  </si>
  <si>
    <t>5</t>
  </si>
  <si>
    <t>346272256</t>
  </si>
  <si>
    <t>Přizdívka z pórobetonových tvárnic tl 150 mm</t>
  </si>
  <si>
    <t>146</t>
  </si>
  <si>
    <t>6</t>
  </si>
  <si>
    <t>317941121</t>
  </si>
  <si>
    <t>OSAZENI OCEL VALC NOSNIKU DO CISLA 12</t>
  </si>
  <si>
    <t>T</t>
  </si>
  <si>
    <t>160</t>
  </si>
  <si>
    <t>7</t>
  </si>
  <si>
    <t>M</t>
  </si>
  <si>
    <t>13010818</t>
  </si>
  <si>
    <t>ocel profilová UPN 120 jakost 11 375</t>
  </si>
  <si>
    <t>t</t>
  </si>
  <si>
    <t>8</t>
  </si>
  <si>
    <t>-658418707</t>
  </si>
  <si>
    <t>13010712</t>
  </si>
  <si>
    <t>ocel profilová IPN 100 jakost 11 375</t>
  </si>
  <si>
    <t>-2098760817</t>
  </si>
  <si>
    <t>9</t>
  </si>
  <si>
    <t>13010714</t>
  </si>
  <si>
    <t>ocel profilová IPN 120 jakost 11 375</t>
  </si>
  <si>
    <t>-1121868177</t>
  </si>
  <si>
    <t>10</t>
  </si>
  <si>
    <t>13010816</t>
  </si>
  <si>
    <t>ocel profilová UPN 100 jakost 11 375</t>
  </si>
  <si>
    <t>-658563776</t>
  </si>
  <si>
    <t>11</t>
  </si>
  <si>
    <t>317998123</t>
  </si>
  <si>
    <t>Tepelná izolace mezi překlady jakékoliv výšky z EPS tl 80 mm</t>
  </si>
  <si>
    <t>174</t>
  </si>
  <si>
    <t>12</t>
  </si>
  <si>
    <t>59640002</t>
  </si>
  <si>
    <t>překlad keramický plochý š 115mm dl 1,50m</t>
  </si>
  <si>
    <t>220617200</t>
  </si>
  <si>
    <t>13</t>
  </si>
  <si>
    <t>310238211</t>
  </si>
  <si>
    <t>ZAZDIVKA OTV 1M2 ZDIVO CI MVC</t>
  </si>
  <si>
    <t>M3</t>
  </si>
  <si>
    <t>180</t>
  </si>
  <si>
    <t>oddíl 61</t>
  </si>
  <si>
    <t>Úpravy povrchů vnitřní:</t>
  </si>
  <si>
    <t>14</t>
  </si>
  <si>
    <t>619991011</t>
  </si>
  <si>
    <t>Obalení konstrukcí a prvků fólií přilepenou lepící páskou</t>
  </si>
  <si>
    <t>204</t>
  </si>
  <si>
    <t>611421721</t>
  </si>
  <si>
    <t>OPR OMIT KLENEB CISTE VAP HLADKE 10%</t>
  </si>
  <si>
    <t>206</t>
  </si>
  <si>
    <t>16</t>
  </si>
  <si>
    <t>611423221</t>
  </si>
  <si>
    <t>OPRAVA OMIT MVC STROP RAKOS HLAD 0%</t>
  </si>
  <si>
    <t>210</t>
  </si>
  <si>
    <t>17</t>
  </si>
  <si>
    <t>612325422</t>
  </si>
  <si>
    <t>Oprava vnitřní vápenocementové štukové omítky stěn v rozsahu plochy do 30% patro</t>
  </si>
  <si>
    <t>214</t>
  </si>
  <si>
    <t>18</t>
  </si>
  <si>
    <t>612142001</t>
  </si>
  <si>
    <t>Potažení vnitřních stěn sklovláknitým pletivem vtlačeným do tenkovrstvé hmoty patro</t>
  </si>
  <si>
    <t>218</t>
  </si>
  <si>
    <t>19</t>
  </si>
  <si>
    <t>612471863</t>
  </si>
  <si>
    <t>OMIT VNITR STEN TENKOVRS SMS VAPCEM   (patro)</t>
  </si>
  <si>
    <t>222</t>
  </si>
  <si>
    <t>20</t>
  </si>
  <si>
    <t>612473181</t>
  </si>
  <si>
    <t>OMIT VNITR STEN SMS VAPCEM HLADKE   (patro)</t>
  </si>
  <si>
    <t>226</t>
  </si>
  <si>
    <t>612473182</t>
  </si>
  <si>
    <t>OMIT VNITR STEN SMS VAPCEM STUKOVE   (patro)</t>
  </si>
  <si>
    <t>230</t>
  </si>
  <si>
    <t>22</t>
  </si>
  <si>
    <t>612325302</t>
  </si>
  <si>
    <t>Vápenocementová štuková omítka ostění nebo nadpraží patro</t>
  </si>
  <si>
    <t>234</t>
  </si>
  <si>
    <t>oddíl 63</t>
  </si>
  <si>
    <t>Podlahy:</t>
  </si>
  <si>
    <t>23</t>
  </si>
  <si>
    <t>631311115</t>
  </si>
  <si>
    <t>Mazanina tl do 80 mm z betonu prostého bez zvýšených nároků na prostředí tř. C 20/25</t>
  </si>
  <si>
    <t>m3</t>
  </si>
  <si>
    <t>250</t>
  </si>
  <si>
    <t>oddíl 64</t>
  </si>
  <si>
    <t>Osazování výplní otvorů:</t>
  </si>
  <si>
    <t>24</t>
  </si>
  <si>
    <t>641991721</t>
  </si>
  <si>
    <t>OSAZ RAMU OKEN PLAST PLOCHA DO 4M2</t>
  </si>
  <si>
    <t>KS</t>
  </si>
  <si>
    <t>266</t>
  </si>
  <si>
    <t>25</t>
  </si>
  <si>
    <t>642942111</t>
  </si>
  <si>
    <t>OSAZENI DVERNI ZARUBNE OCEL PL OTV DO 2,5M2</t>
  </si>
  <si>
    <t>268</t>
  </si>
  <si>
    <t>26</t>
  </si>
  <si>
    <t>55331402</t>
  </si>
  <si>
    <t>zárubeň ocelová pro běžné zdění a pórobeton s drážkou 100 levá/pravá 800</t>
  </si>
  <si>
    <t>274</t>
  </si>
  <si>
    <t>27</t>
  </si>
  <si>
    <t>642953121</t>
  </si>
  <si>
    <t>OSAZENI DVERNI ZARUBNE DREV OBLOZKOVE DO 2,5M2</t>
  </si>
  <si>
    <t>276</t>
  </si>
  <si>
    <t>oddíl 94</t>
  </si>
  <si>
    <t>Lešení a stavební výtahy:</t>
  </si>
  <si>
    <t>28</t>
  </si>
  <si>
    <t>941111131</t>
  </si>
  <si>
    <t>Montáž lešení řadového trubkového lehkého s podlahami zatížení do 200 kg/m2 š do 1,5 m v do 10 m</t>
  </si>
  <si>
    <t>358</t>
  </si>
  <si>
    <t>29</t>
  </si>
  <si>
    <t>941111831</t>
  </si>
  <si>
    <t>Demontáž lešení řadového trubkového lehkého s podlahami zatížení do 200 kg/m2 š do 1,5 m v do 10 m</t>
  </si>
  <si>
    <t>360</t>
  </si>
  <si>
    <t>30</t>
  </si>
  <si>
    <t>941941851</t>
  </si>
  <si>
    <t>DMTZ LESENI L RAD PRIME S 1,5M H 10M</t>
  </si>
  <si>
    <t>362</t>
  </si>
  <si>
    <t>31</t>
  </si>
  <si>
    <t>949101111</t>
  </si>
  <si>
    <t>Lešení pomocné pro objekty pozemních staveb s lešeňovou podlahou v do 1,9 m zatížení do 150 kg/m2</t>
  </si>
  <si>
    <t>364</t>
  </si>
  <si>
    <t>32</t>
  </si>
  <si>
    <t>366</t>
  </si>
  <si>
    <t>33</t>
  </si>
  <si>
    <t>949101112</t>
  </si>
  <si>
    <t>Lešení pomocné pro objekty pozemních staveb s lešeňovou podlahou v do 3,5 m zatížení do 150 kg/m2, schody</t>
  </si>
  <si>
    <t>368</t>
  </si>
  <si>
    <t>oddíl 96</t>
  </si>
  <si>
    <t>Bourání konstrukcí:</t>
  </si>
  <si>
    <t>34</t>
  </si>
  <si>
    <t>968035113</t>
  </si>
  <si>
    <t>ODSTR PARAPETU KERAMICKYCH S DO 30CM</t>
  </si>
  <si>
    <t>372</t>
  </si>
  <si>
    <t>35</t>
  </si>
  <si>
    <t>766691914</t>
  </si>
  <si>
    <t>Vyvěšení nebo zavěšení dřevěných křídel dveří pl do 2 m2</t>
  </si>
  <si>
    <t>376</t>
  </si>
  <si>
    <t>36</t>
  </si>
  <si>
    <t>968062246</t>
  </si>
  <si>
    <t>ODSTR RAMU OKEN DREV JEDNODUCH DO 4M2</t>
  </si>
  <si>
    <t>382</t>
  </si>
  <si>
    <t>37</t>
  </si>
  <si>
    <t>968062456</t>
  </si>
  <si>
    <t>ODSTR DVERNICH ZARUBNI DREVENYCH PRES 2M2</t>
  </si>
  <si>
    <t>388</t>
  </si>
  <si>
    <t>38</t>
  </si>
  <si>
    <t>968072455</t>
  </si>
  <si>
    <t>ODSTR DVERNICH ZARUBNI KOVOVYCH DO 2M2</t>
  </si>
  <si>
    <t>392</t>
  </si>
  <si>
    <t>39</t>
  </si>
  <si>
    <t>968072876</t>
  </si>
  <si>
    <t>DMTZ MRIZI PRES 2M2</t>
  </si>
  <si>
    <t>398</t>
  </si>
  <si>
    <t>40</t>
  </si>
  <si>
    <t>971033241</t>
  </si>
  <si>
    <t>OTVORY ZDIVO CIHELNE MV 0,0225M2 T 30CM</t>
  </si>
  <si>
    <t>402</t>
  </si>
  <si>
    <t>41</t>
  </si>
  <si>
    <t>971033251</t>
  </si>
  <si>
    <t>OTVORY ZDIVO CIHELNE MV 0,0225M2 T 45CM</t>
  </si>
  <si>
    <t>404</t>
  </si>
  <si>
    <t>42</t>
  </si>
  <si>
    <t>971033261</t>
  </si>
  <si>
    <t>OTVORY ZDIVO CIHEL MV 0,0225M2 T 60CM</t>
  </si>
  <si>
    <t>406</t>
  </si>
  <si>
    <t>43</t>
  </si>
  <si>
    <t>971033561</t>
  </si>
  <si>
    <t>OTVORY ZDIVO CIHEL MV 1M2 TL 60CM</t>
  </si>
  <si>
    <t>410</t>
  </si>
  <si>
    <t>44</t>
  </si>
  <si>
    <t>976073111</t>
  </si>
  <si>
    <t>VYBOURANI KOMINOVE ZDERE F 15CM ZDI CI/BETON</t>
  </si>
  <si>
    <t>414</t>
  </si>
  <si>
    <t>45</t>
  </si>
  <si>
    <t>976034311</t>
  </si>
  <si>
    <t>VYBOURANI ROZVADECE PLECH F PRES 0,03M2</t>
  </si>
  <si>
    <t>416</t>
  </si>
  <si>
    <t>46</t>
  </si>
  <si>
    <t>975043111</t>
  </si>
  <si>
    <t>PODCHYCENI STROP 1RAD H 3,5M 750kg/m</t>
  </si>
  <si>
    <t>422</t>
  </si>
  <si>
    <t>47</t>
  </si>
  <si>
    <t>962032631</t>
  </si>
  <si>
    <t>BOURANI ZDIVO KOMIN NADSTRESNI CI MV MVC</t>
  </si>
  <si>
    <t>426</t>
  </si>
  <si>
    <t>48</t>
  </si>
  <si>
    <t>974031164</t>
  </si>
  <si>
    <t>RYHY ZDI CI 15x15CM</t>
  </si>
  <si>
    <t>434</t>
  </si>
  <si>
    <t>49</t>
  </si>
  <si>
    <t>965082923</t>
  </si>
  <si>
    <t>ODSTRAN NASYPU TL 10CM PLOCHY PRES 2M2   (půda)</t>
  </si>
  <si>
    <t>442</t>
  </si>
  <si>
    <t>50</t>
  </si>
  <si>
    <t>978013191</t>
  </si>
  <si>
    <t>OTLUC OMITKY MV VC VNIT STEN 100%</t>
  </si>
  <si>
    <t>460</t>
  </si>
  <si>
    <t>51</t>
  </si>
  <si>
    <t>997013111</t>
  </si>
  <si>
    <t>Vnitrostaveništní doprava suti a vybouraných hmot pro budovy v do 6 m s použitím mechanizace</t>
  </si>
  <si>
    <t>462</t>
  </si>
  <si>
    <t>52</t>
  </si>
  <si>
    <t>997221111</t>
  </si>
  <si>
    <t>Vodorovná doprava suti ze sypkých materiálů nošením do 50 m</t>
  </si>
  <si>
    <t>464</t>
  </si>
  <si>
    <t>53</t>
  </si>
  <si>
    <t>979081101</t>
  </si>
  <si>
    <t>NAKLADKA DO KONTEJN RUCNI STAVEB SUTI</t>
  </si>
  <si>
    <t>466</t>
  </si>
  <si>
    <t>54</t>
  </si>
  <si>
    <t>997013501</t>
  </si>
  <si>
    <t>Odvoz suti a vybouraných hmot na skládku nebo meziskládku do 1 km se složením</t>
  </si>
  <si>
    <t>468</t>
  </si>
  <si>
    <t>55</t>
  </si>
  <si>
    <t>997013509</t>
  </si>
  <si>
    <t>Příplatek k odvozu suti a vybouraných hmot na skládku ZKD 1 km přes 1 km</t>
  </si>
  <si>
    <t>470</t>
  </si>
  <si>
    <t>56</t>
  </si>
  <si>
    <t>997013631</t>
  </si>
  <si>
    <t>Poplatek za uložení na skládce (skládkovné) stavebního odpadu směsného kód odpadu 17 09 04</t>
  </si>
  <si>
    <t>472</t>
  </si>
  <si>
    <t>57</t>
  </si>
  <si>
    <t>997013821</t>
  </si>
  <si>
    <t>Poplatek za uložení na skládce (skládkovné) stavebního odpadu s obsahem azbestu kód odpadu 17 06 05</t>
  </si>
  <si>
    <t>474</t>
  </si>
  <si>
    <t>oddíl 99</t>
  </si>
  <si>
    <t>Přesun hmot:</t>
  </si>
  <si>
    <t>58</t>
  </si>
  <si>
    <t>998011002</t>
  </si>
  <si>
    <t>Přesun hmot pro budovy zděné v do 12 m</t>
  </si>
  <si>
    <t>476</t>
  </si>
  <si>
    <t>D2</t>
  </si>
  <si>
    <t>PSV:</t>
  </si>
  <si>
    <t>711</t>
  </si>
  <si>
    <t>Izolace proti vodě, vlhkosti a plynům</t>
  </si>
  <si>
    <t>59</t>
  </si>
  <si>
    <t>711113115.SMB</t>
  </si>
  <si>
    <t>Izolace proti vlhkosti na vodorovné ploše za studena těsnicí hmotou SCHOMBURG COMBIFLEX-C2</t>
  </si>
  <si>
    <t>488</t>
  </si>
  <si>
    <t>60</t>
  </si>
  <si>
    <t>490</t>
  </si>
  <si>
    <t>61</t>
  </si>
  <si>
    <t>711294111</t>
  </si>
  <si>
    <t>TESNENI ROHU HYDROIZOL NATERU PASKOU</t>
  </si>
  <si>
    <t>492</t>
  </si>
  <si>
    <t>62</t>
  </si>
  <si>
    <t>998711201</t>
  </si>
  <si>
    <t>Přesun hmot procentní pro izolace proti vodě, vlhkosti a plynům v objektech v do 6 m</t>
  </si>
  <si>
    <t>%</t>
  </si>
  <si>
    <t>500</t>
  </si>
  <si>
    <t>oddíl 762</t>
  </si>
  <si>
    <t>Konstrukce tesařské:</t>
  </si>
  <si>
    <t>63</t>
  </si>
  <si>
    <t>762811811</t>
  </si>
  <si>
    <t>DMTZ TESAR ZAKLOP PRKNA HRUBA</t>
  </si>
  <si>
    <t>530</t>
  </si>
  <si>
    <t>64</t>
  </si>
  <si>
    <t>762812240</t>
  </si>
  <si>
    <t>TESAR ZAKLOP PRK HOBL VRCHNI NA SRAZ</t>
  </si>
  <si>
    <t>532</t>
  </si>
  <si>
    <t>65</t>
  </si>
  <si>
    <t>762595000</t>
  </si>
  <si>
    <t>TESAR PODLAHY SPOJOVACI PROSTREDKY</t>
  </si>
  <si>
    <t>540</t>
  </si>
  <si>
    <t>66</t>
  </si>
  <si>
    <t>762511154</t>
  </si>
  <si>
    <t>PODLAHY Z DESEK CETRIS NA PD TL 18mm</t>
  </si>
  <si>
    <t>568</t>
  </si>
  <si>
    <t>67</t>
  </si>
  <si>
    <t>762511264</t>
  </si>
  <si>
    <t>PODLAHY Z DESEK OSB NA PD TL 18mm</t>
  </si>
  <si>
    <t>570</t>
  </si>
  <si>
    <t>68</t>
  </si>
  <si>
    <t>998762101</t>
  </si>
  <si>
    <t>KONSTR TESAR PRESUN HMOT VYSKA -6M</t>
  </si>
  <si>
    <t>572</t>
  </si>
  <si>
    <t>oddíl 763</t>
  </si>
  <si>
    <t>Dřevostavby a konstrukce sádrokartonové:</t>
  </si>
  <si>
    <t>69</t>
  </si>
  <si>
    <t>763111311.KNF</t>
  </si>
  <si>
    <t>SDK příčka W 111 tl 75 mm profil CW+UW 50 desky 1xWHITE (A) 12,5 TI 40 mm 15 kg/m3 EI 30 Rw 43 dB</t>
  </si>
  <si>
    <t>574</t>
  </si>
  <si>
    <t>70</t>
  </si>
  <si>
    <t>763111313.KNF</t>
  </si>
  <si>
    <t>SDK příčka W 111 tl 100 mm profil CW+UW 75 desky 1xWHITE (A) 12,5 bez TI EI 30</t>
  </si>
  <si>
    <t>576</t>
  </si>
  <si>
    <t>71</t>
  </si>
  <si>
    <t>763111331.KNF</t>
  </si>
  <si>
    <t>SDK příčka W 111 tl 75 mm profil CW+UW 50 desky 1xGREEN (H2) 12,5 TI 40 mm 15 kg/m3 EI 30 Rw 43 dB</t>
  </si>
  <si>
    <t>578</t>
  </si>
  <si>
    <t>72</t>
  </si>
  <si>
    <t>763111333.KNF</t>
  </si>
  <si>
    <t>SDK příčka W 111 tl 100 mm profil CW+UW 75 desky 1xGREEN (H2) 12,5 TI 60 mm 15 kg/m3 EI 30 Rw 45 dB</t>
  </si>
  <si>
    <t>580</t>
  </si>
  <si>
    <t>73</t>
  </si>
  <si>
    <t>763111437</t>
  </si>
  <si>
    <t>SDK příčka tl 150 mm profil CW+UW 100 desky 2xH2 12,5 s izolací EI 60 Rw do 56 dB</t>
  </si>
  <si>
    <t>582</t>
  </si>
  <si>
    <t>74</t>
  </si>
  <si>
    <t>763121432</t>
  </si>
  <si>
    <t>SDK stěna předsazená tl 87,5 mm profil CW+UW 75 deska 1xDFH2 12,5 s izolací EI 30 Rw do 12 dB</t>
  </si>
  <si>
    <t>584</t>
  </si>
  <si>
    <t>75</t>
  </si>
  <si>
    <t>763131411.KNF</t>
  </si>
  <si>
    <t>SDK podhled D 112 desky 1xWHITE (A) 12,5 bez izolace dvouvrstvá spodní kce profil CD+UD patro</t>
  </si>
  <si>
    <t>590</t>
  </si>
  <si>
    <t>76</t>
  </si>
  <si>
    <t>763132310.2</t>
  </si>
  <si>
    <t>PODHLEDY SDK D112 12,5 GKBI  (patro)</t>
  </si>
  <si>
    <t>596</t>
  </si>
  <si>
    <t>77</t>
  </si>
  <si>
    <t>998763200</t>
  </si>
  <si>
    <t>Přesun hmot procentní pro dřevostavby v objektech v do 6 m</t>
  </si>
  <si>
    <t>600</t>
  </si>
  <si>
    <t>764</t>
  </si>
  <si>
    <t>Konstrukce klempířské</t>
  </si>
  <si>
    <t>78</t>
  </si>
  <si>
    <t>764002851</t>
  </si>
  <si>
    <t>Demontáž oplechování parapetů do suti</t>
  </si>
  <si>
    <t>m</t>
  </si>
  <si>
    <t>612</t>
  </si>
  <si>
    <t>79</t>
  </si>
  <si>
    <t>764246347</t>
  </si>
  <si>
    <t>Oplechování parapetů rovných celoplošně lepené z TiZn lesklého plechu rš 670 mm</t>
  </si>
  <si>
    <t>634</t>
  </si>
  <si>
    <t>80</t>
  </si>
  <si>
    <t>998764201</t>
  </si>
  <si>
    <t>Přesun hmot procentní pro konstrukce klempířské v objektech v do 6 m</t>
  </si>
  <si>
    <t>1383702113</t>
  </si>
  <si>
    <t>oddíl 766</t>
  </si>
  <si>
    <t>Konstrukce truhlářské:</t>
  </si>
  <si>
    <t>81</t>
  </si>
  <si>
    <t>766211500</t>
  </si>
  <si>
    <t>MADLA DREVENA PRUBEZ ATYP S 5CM</t>
  </si>
  <si>
    <t>644</t>
  </si>
  <si>
    <t>82</t>
  </si>
  <si>
    <t>766622212</t>
  </si>
  <si>
    <t>Montáž plastových oken plochy do 1 m2 pevných s rámem do zdiva</t>
  </si>
  <si>
    <t>656</t>
  </si>
  <si>
    <t>83</t>
  </si>
  <si>
    <t>61143340-3</t>
  </si>
  <si>
    <t>OKNO PLAST 120x70 OS1 VZOR DREVO</t>
  </si>
  <si>
    <t>658</t>
  </si>
  <si>
    <t>84</t>
  </si>
  <si>
    <t>766622132</t>
  </si>
  <si>
    <t>Montáž plastových oken plochy přes 1 m2 otevíravých výšky do 2,5 m s rámem do zdiva</t>
  </si>
  <si>
    <t>660</t>
  </si>
  <si>
    <t>85</t>
  </si>
  <si>
    <t>61143392</t>
  </si>
  <si>
    <t>OKNO PLAST 120x220 OS3-KLAPACKA VZOR DREVO</t>
  </si>
  <si>
    <t>664</t>
  </si>
  <si>
    <t>86</t>
  </si>
  <si>
    <t>61162864</t>
  </si>
  <si>
    <t>DVERE VNITRNI HLADKE FOL 2/3 90x197</t>
  </si>
  <si>
    <t>674</t>
  </si>
  <si>
    <t>87</t>
  </si>
  <si>
    <t>766660001</t>
  </si>
  <si>
    <t>Montáž dveřních křídel otvíravých jednokřídlových š do 0,8 m do ocelové zárubně</t>
  </si>
  <si>
    <t>676</t>
  </si>
  <si>
    <t>88</t>
  </si>
  <si>
    <t>766660351</t>
  </si>
  <si>
    <t>Montáž posuvných dveří jednokřídlových průchozí výšky do 2,5 m a šířky do 800 mm do pojezdu na stěnu</t>
  </si>
  <si>
    <t>678</t>
  </si>
  <si>
    <t>89</t>
  </si>
  <si>
    <t>61162841</t>
  </si>
  <si>
    <t>DVERE VNITRNI HLADKE FOL PLN 60x197</t>
  </si>
  <si>
    <t>680</t>
  </si>
  <si>
    <t>90</t>
  </si>
  <si>
    <t>61162842</t>
  </si>
  <si>
    <t>DVERE VNITRNI HLADKE FOL PLN 70x197</t>
  </si>
  <si>
    <t>682</t>
  </si>
  <si>
    <t>91</t>
  </si>
  <si>
    <t>61162853</t>
  </si>
  <si>
    <t>DVERE VNITRNI HLADKE FOL 1/3 80x197</t>
  </si>
  <si>
    <t>684</t>
  </si>
  <si>
    <t>92</t>
  </si>
  <si>
    <t>766660021</t>
  </si>
  <si>
    <t>Montáž dveřních křídel otvíravých jednokřídlových š do 0,8 m požárních do ocelové zárubně</t>
  </si>
  <si>
    <t>688</t>
  </si>
  <si>
    <t>93</t>
  </si>
  <si>
    <t>61165113</t>
  </si>
  <si>
    <t>DVERE PROTIPOZAR PLNE FOLIE 80x197 A</t>
  </si>
  <si>
    <t>690</t>
  </si>
  <si>
    <t>94</t>
  </si>
  <si>
    <t>766660171</t>
  </si>
  <si>
    <t>Montáž dveřních křídel otvíravých jednokřídlových š do 0,8 m do obložkové zárubně</t>
  </si>
  <si>
    <t>696</t>
  </si>
  <si>
    <t>95</t>
  </si>
  <si>
    <t>766665911</t>
  </si>
  <si>
    <t>DVERE KOVANI KLIKA</t>
  </si>
  <si>
    <t>704</t>
  </si>
  <si>
    <t>96</t>
  </si>
  <si>
    <t>766665912</t>
  </si>
  <si>
    <t>DVERE KOVANI WC</t>
  </si>
  <si>
    <t>706</t>
  </si>
  <si>
    <t>97</t>
  </si>
  <si>
    <t>766665915</t>
  </si>
  <si>
    <t>DVERE KOVANI BEZPECNOSTNI</t>
  </si>
  <si>
    <t>708</t>
  </si>
  <si>
    <t>98</t>
  </si>
  <si>
    <t>766663911</t>
  </si>
  <si>
    <t>Oprava dveřních křídel vyřezání otvoru pro zasklení nebo větrání</t>
  </si>
  <si>
    <t>710</t>
  </si>
  <si>
    <t>99</t>
  </si>
  <si>
    <t>28354425</t>
  </si>
  <si>
    <t>VETRACI MRIZKA 60x300 MM</t>
  </si>
  <si>
    <t>712</t>
  </si>
  <si>
    <t>100</t>
  </si>
  <si>
    <t>766694122</t>
  </si>
  <si>
    <t>TRUHL PARAPET SIRE PRES 30 DELKY DO 160CM</t>
  </si>
  <si>
    <t>1856841478</t>
  </si>
  <si>
    <t>101</t>
  </si>
  <si>
    <t>60775547</t>
  </si>
  <si>
    <t>DESKY PARAP REZANE WERZALIT SIR 450MM</t>
  </si>
  <si>
    <t>726</t>
  </si>
  <si>
    <t>102</t>
  </si>
  <si>
    <t>766695212</t>
  </si>
  <si>
    <t>PRAH DVERNI 1KR SIR 0CM</t>
  </si>
  <si>
    <t>728</t>
  </si>
  <si>
    <t>103</t>
  </si>
  <si>
    <t>61187396</t>
  </si>
  <si>
    <t>PRAH BUK DELKA 82 SIRKA 10CM</t>
  </si>
  <si>
    <t>738</t>
  </si>
  <si>
    <t>104</t>
  </si>
  <si>
    <t>766810001</t>
  </si>
  <si>
    <t>Montáž  kuchyňské linky  šířky od 1200 mm do 1800 mm</t>
  </si>
  <si>
    <t>-519403786</t>
  </si>
  <si>
    <t>105</t>
  </si>
  <si>
    <t>60700054</t>
  </si>
  <si>
    <t>kuchyňská linka do 1800 mm komplet</t>
  </si>
  <si>
    <t>281709959</t>
  </si>
  <si>
    <t>106</t>
  </si>
  <si>
    <t>998766201</t>
  </si>
  <si>
    <t>Přesun hmot procentní pro konstrukce truhlářské v objektech v do 6 m</t>
  </si>
  <si>
    <t>740</t>
  </si>
  <si>
    <t>oddíl 767</t>
  </si>
  <si>
    <t>Kovové doplňkové konstrukce:</t>
  </si>
  <si>
    <t>107</t>
  </si>
  <si>
    <t>767161111</t>
  </si>
  <si>
    <t>Montáž zábradlí rovného z trubek do zdi hmotnosti do 20 kg</t>
  </si>
  <si>
    <t>742</t>
  </si>
  <si>
    <t>108</t>
  </si>
  <si>
    <t>55346665</t>
  </si>
  <si>
    <t>ZABRADLI TRUBKOVE 100CM</t>
  </si>
  <si>
    <t>744</t>
  </si>
  <si>
    <t>109</t>
  </si>
  <si>
    <t>998767201</t>
  </si>
  <si>
    <t>Přesun hmot procentní pro zámečnické konstrukce v objektech v do 6 m</t>
  </si>
  <si>
    <t>746</t>
  </si>
  <si>
    <t>oddíl 771</t>
  </si>
  <si>
    <t>Podlahy z dlaždic:</t>
  </si>
  <si>
    <t>110</t>
  </si>
  <si>
    <t>771575112</t>
  </si>
  <si>
    <t>Montáž podlah keramických hladkých lepených disperzním lepidlem do 9 ks/m2</t>
  </si>
  <si>
    <t>752</t>
  </si>
  <si>
    <t>111</t>
  </si>
  <si>
    <t>59761039</t>
  </si>
  <si>
    <t>DLAZBA KERAM KOUPELNY TL 9MM</t>
  </si>
  <si>
    <t>754</t>
  </si>
  <si>
    <t>112</t>
  </si>
  <si>
    <t>771577151</t>
  </si>
  <si>
    <t>Příplatek k montáži podlah keramických do malty za plochu do 5 m2</t>
  </si>
  <si>
    <t>756</t>
  </si>
  <si>
    <t>113</t>
  </si>
  <si>
    <t>771579794</t>
  </si>
  <si>
    <t>PRIPL PODLAHY KERAM ZA VYROV PODKLADU</t>
  </si>
  <si>
    <t>758</t>
  </si>
  <si>
    <t>114</t>
  </si>
  <si>
    <t>771592123</t>
  </si>
  <si>
    <t>LISTY PODLAHOVE SPOJOVACI LEPENIM</t>
  </si>
  <si>
    <t>760</t>
  </si>
  <si>
    <t>115</t>
  </si>
  <si>
    <t>771121015</t>
  </si>
  <si>
    <t>Nátěr kontaktní pro nesavé podklady na podlahu</t>
  </si>
  <si>
    <t>762</t>
  </si>
  <si>
    <t>116</t>
  </si>
  <si>
    <t>998771201</t>
  </si>
  <si>
    <t>Přesun hmot procentní pro podlahy z dlaždic v objektech v do 6 m</t>
  </si>
  <si>
    <t>oddíl 776</t>
  </si>
  <si>
    <t>Podlahy povlakové:</t>
  </si>
  <si>
    <t>117</t>
  </si>
  <si>
    <t>776421100</t>
  </si>
  <si>
    <t>LEPENI PODLAH LISTA SOKLIK PVC</t>
  </si>
  <si>
    <t>766</t>
  </si>
  <si>
    <t>118</t>
  </si>
  <si>
    <t>28341102</t>
  </si>
  <si>
    <t>LISTY PODLAHOVE MPVC 1363 32x32MM</t>
  </si>
  <si>
    <t>768</t>
  </si>
  <si>
    <t>119</t>
  </si>
  <si>
    <t>776521100</t>
  </si>
  <si>
    <t>LEPENI PODLAH POVLAK PVC PASY</t>
  </si>
  <si>
    <t>770</t>
  </si>
  <si>
    <t>120</t>
  </si>
  <si>
    <t>28412285</t>
  </si>
  <si>
    <t>PODLAH ROLE PVC NOVOFLOOR EXTRA 2MM</t>
  </si>
  <si>
    <t>772</t>
  </si>
  <si>
    <t>121</t>
  </si>
  <si>
    <t>69740220</t>
  </si>
  <si>
    <t>PODLAH KOBEREC ZATEZOVY BYTOVY</t>
  </si>
  <si>
    <t>778</t>
  </si>
  <si>
    <t>122</t>
  </si>
  <si>
    <t>998776201</t>
  </si>
  <si>
    <t>Přesun hmot procentní pro podlahy povlakové v objektech v do 6 m</t>
  </si>
  <si>
    <t>780</t>
  </si>
  <si>
    <t>oddíl 781</t>
  </si>
  <si>
    <t>Obklady:</t>
  </si>
  <si>
    <t>123</t>
  </si>
  <si>
    <t>781411013</t>
  </si>
  <si>
    <t>LEPENI A SPAROV OBKLAD VNITR POROVIN 150x150 AZ 330x330</t>
  </si>
  <si>
    <t>782</t>
  </si>
  <si>
    <t>124</t>
  </si>
  <si>
    <t>59765037</t>
  </si>
  <si>
    <t>OBKLAD KERAM RAKO KOUPEL TL 7MM</t>
  </si>
  <si>
    <t>784</t>
  </si>
  <si>
    <t>125</t>
  </si>
  <si>
    <t>998781201</t>
  </si>
  <si>
    <t>Přesun hmot procentní pro obklady keramické v objektech v do 6 m</t>
  </si>
  <si>
    <t>786</t>
  </si>
  <si>
    <t>oddíl 784</t>
  </si>
  <si>
    <t>Malby:</t>
  </si>
  <si>
    <t>126</t>
  </si>
  <si>
    <t>784121001</t>
  </si>
  <si>
    <t>Oškrabání malby v mísnostech výšky do 3,80 m</t>
  </si>
  <si>
    <t>802</t>
  </si>
  <si>
    <t>127</t>
  </si>
  <si>
    <t>784181001</t>
  </si>
  <si>
    <t>Jednonásobné pačokování v místnostech výšky do 3,80 m</t>
  </si>
  <si>
    <t>806</t>
  </si>
  <si>
    <t>784211011</t>
  </si>
  <si>
    <t>Jednonásobné bílé malby ze směsí za mokra velmi dobře otěruvzdorných v místnostech výšky do 3,80 m</t>
  </si>
  <si>
    <t>812</t>
  </si>
  <si>
    <t>129</t>
  </si>
  <si>
    <t>814</t>
  </si>
  <si>
    <t>oddíl 786</t>
  </si>
  <si>
    <t>Práce čalounické:</t>
  </si>
  <si>
    <t>130</t>
  </si>
  <si>
    <t>786621121</t>
  </si>
  <si>
    <t>CALOUN ZALUZIE KOVO AL BAREVNE 25</t>
  </si>
  <si>
    <t>816</t>
  </si>
  <si>
    <t>PSV</t>
  </si>
  <si>
    <t>Práce a dodávky PSV</t>
  </si>
  <si>
    <t>Konstrukce truhlářské</t>
  </si>
  <si>
    <t>SO-04 - ZTI</t>
  </si>
  <si>
    <t>D1 - INSTALACE:</t>
  </si>
  <si>
    <t>oddíl 721 - Kanalizace vnitřní:</t>
  </si>
  <si>
    <t>oddíl 722 - Vodovod vnitřní:</t>
  </si>
  <si>
    <t>oddíl 724 - Strojní vybavení:</t>
  </si>
  <si>
    <t>oddíl 725 - Zařizovací předměty ZTI:</t>
  </si>
  <si>
    <t xml:space="preserve">    721 - Zdravotechnika - vnitřní kanalizace</t>
  </si>
  <si>
    <t>HZS - Hodinové zúčtovací sazby</t>
  </si>
  <si>
    <t>INSTALACE:</t>
  </si>
  <si>
    <t>oddíl 721</t>
  </si>
  <si>
    <t>Kanalizace vnitřní:</t>
  </si>
  <si>
    <t>721174005</t>
  </si>
  <si>
    <t>Potrubí z plastových trub polypropylenové svodné (ležaté) DN 100</t>
  </si>
  <si>
    <t>721174006</t>
  </si>
  <si>
    <t>Potrubí z plastových trub polypropylenové svodné (ležaté) DN 125</t>
  </si>
  <si>
    <t>721174025</t>
  </si>
  <si>
    <t>Potrubí z plastových trub polypropylenové odpadní (svislé) DN 100</t>
  </si>
  <si>
    <t>721174026</t>
  </si>
  <si>
    <t>Potrubí z plastových trub polypropylenové odpadní (svislé) DN 125</t>
  </si>
  <si>
    <t>721174042</t>
  </si>
  <si>
    <t>Potrubí z plastových trub polypropylenové připojovací DN 40</t>
  </si>
  <si>
    <t>721174043</t>
  </si>
  <si>
    <t>Potrubí z plastových trub polypropylenové připojovací DN 50</t>
  </si>
  <si>
    <t>721194104</t>
  </si>
  <si>
    <t>Vyměření přípojek na potrubí vyvedení a upevn odpad výpustek DN 40</t>
  </si>
  <si>
    <t>721194105</t>
  </si>
  <si>
    <t>Vyměření přípojek na potrubí vyvedení a upevn odpad výpustek DN 50</t>
  </si>
  <si>
    <t>721194109</t>
  </si>
  <si>
    <t>Vyměření přípojek na potrubí vyvedení a upevn odpad výpustek DN 100</t>
  </si>
  <si>
    <t>7212114211</t>
  </si>
  <si>
    <t>Vpusť podlahová se svislým odtokem DN 50 HL310NPr se ZU ´Primus´, mřížka nerez 115x115, HL83</t>
  </si>
  <si>
    <t>721226513</t>
  </si>
  <si>
    <t>Zápachové uzávěrky podomítkové (Pe) s krycí deskou pro pračku a myčku DN 40/50 s přípojem vody a elektřiny</t>
  </si>
  <si>
    <t>721273153</t>
  </si>
  <si>
    <t>Ventilační hlavice z polypropylenu (PP) DN 110</t>
  </si>
  <si>
    <t>721290111</t>
  </si>
  <si>
    <t>Zkouška těsnosti kanalizace v objektech vodou do DN 125</t>
  </si>
  <si>
    <t>998721201</t>
  </si>
  <si>
    <t>Přesun hmot procentní pro vnitřní kanalizace v objektech v do 6 m</t>
  </si>
  <si>
    <t>oddíl 722</t>
  </si>
  <si>
    <t>Vodovod vnitřní:</t>
  </si>
  <si>
    <t>722160101</t>
  </si>
  <si>
    <t>Potrubí z měděných trubek měkkých, spojovaných měkkým pájením D do 12/1</t>
  </si>
  <si>
    <t>722174002</t>
  </si>
  <si>
    <t>Potrubí z plastových trubek z polypropylenu (PPR) svařovaných polyfuzně PN 16 (SDR 7,4) D 20 x 2,8</t>
  </si>
  <si>
    <t>722181211</t>
  </si>
  <si>
    <t>Ochrana potrubí tepelně izolačními trubicemi z pěnového polyetylenu PE přilepenými v příčných a podélných spojích, tloušťky izolace do 6 mm, vnitřního průměru izolace DN do 22 mm</t>
  </si>
  <si>
    <t>722181221</t>
  </si>
  <si>
    <t>Ochrana potrubí tepelně izolačními trubicemi z pěnového polyetylenu PE přilepenými v příčných a podélných spojích, tloušťky izolace přes 6 do 10 mm, vnitřního průměru izolace DN do 22 mm</t>
  </si>
  <si>
    <t>722190401</t>
  </si>
  <si>
    <t>Zřízení přípojek na potrubí vyvedení a upevnění výpustek do DN 25</t>
  </si>
  <si>
    <t>722220111</t>
  </si>
  <si>
    <t>Armatury s jedním závitem nástěnky pro výtokový ventil G 1/2</t>
  </si>
  <si>
    <t>722220121</t>
  </si>
  <si>
    <t>Armatury s jedním závitem nástěnky pro baterii G 1/2</t>
  </si>
  <si>
    <t>pár</t>
  </si>
  <si>
    <t>722232043</t>
  </si>
  <si>
    <t>Armatury se dvěma závity kulové kohouty PN 42 do 185 st.C přímé vnitřní závit G 1/2</t>
  </si>
  <si>
    <t>722262211</t>
  </si>
  <si>
    <t>Vodoměry pro vodu do 40 st.C závitové horizontální jednovtokové suchoběžné G 1/2 x 80 mm Qn 1,5</t>
  </si>
  <si>
    <t>722290226</t>
  </si>
  <si>
    <t>Zkoušky, proplach a desinfekce vodovodního potrubí zkoušky těsnosti vodovodního potrubí závitového do DN 50</t>
  </si>
  <si>
    <t>722290234</t>
  </si>
  <si>
    <t>Zkoušky, proplach a desinfekce vodovodního potrubí proplach a desinfekce vodovodního potrubí do DN 80</t>
  </si>
  <si>
    <t>726131041</t>
  </si>
  <si>
    <t>Předstěnové instalační systémy do lehkých stěn s kovovou konstrukcí pro závěsné klozety ovládání zepředu, stavební výšky 1120 mm</t>
  </si>
  <si>
    <t>ks</t>
  </si>
  <si>
    <t>998722201</t>
  </si>
  <si>
    <t>Přesun hmot procentní pro vnitřní vodovod v objektech v do 6 m</t>
  </si>
  <si>
    <t>oddíl 724</t>
  </si>
  <si>
    <t>Strojní vybavení:</t>
  </si>
  <si>
    <t>oddíl 725</t>
  </si>
  <si>
    <t>Zařizovací předměty ZTI:</t>
  </si>
  <si>
    <t>725112022</t>
  </si>
  <si>
    <t>Zařízení záchodů klozety keramické závěsné na nosné stěny s hlubokým splachováním odpad vodorovný</t>
  </si>
  <si>
    <t>725112171</t>
  </si>
  <si>
    <t>Zařízení záchodů kombi klozety s hlubokým splachováním odpad vodorovný</t>
  </si>
  <si>
    <t>551673940</t>
  </si>
  <si>
    <t>Sedátko záchodové TOPOLINO Antibak - Duroplast- univerzální bílé</t>
  </si>
  <si>
    <t>725211622</t>
  </si>
  <si>
    <t>Umyvadla keramická bez výtokových armatur se zápachovou uzávěrkou připevněná na stěnu šrouby bílá se sloupem 550 mm</t>
  </si>
  <si>
    <t>725319111</t>
  </si>
  <si>
    <t>Dřezy bez výtokových armatur montáž dřezů ostatních typů</t>
  </si>
  <si>
    <t>725813111</t>
  </si>
  <si>
    <t>Ventily rohové bez připojovací trubičky nebo flexi hadičky G 1/2</t>
  </si>
  <si>
    <t>55111982</t>
  </si>
  <si>
    <t>ventil rohový pračkový 3/4"</t>
  </si>
  <si>
    <t>935655987</t>
  </si>
  <si>
    <t>725819402</t>
  </si>
  <si>
    <t>Ventily montáž ventilů ostatních typů rohových bez připojovací trubičky G 1/2</t>
  </si>
  <si>
    <t>725821326</t>
  </si>
  <si>
    <t>Baterie dřezové stojánkové pákové s otáčivým ústím a délkou ramínka 265 mm</t>
  </si>
  <si>
    <t>725822611</t>
  </si>
  <si>
    <t>Baterie umyvadlové stojánkové pákové bez výpusti</t>
  </si>
  <si>
    <t>725841311</t>
  </si>
  <si>
    <t>Baterie sprchové nástěnné pákové</t>
  </si>
  <si>
    <t>725861102</t>
  </si>
  <si>
    <t>Zápachové uzávěrky zařizovacích předmětů pro umyvadla DN 40</t>
  </si>
  <si>
    <t>725862113</t>
  </si>
  <si>
    <t>Zápachové uzávěrky zařizovacích předmětů pro dřezy s přípojkou pro pračku nebo myčku DN 40/50</t>
  </si>
  <si>
    <t>725869218</t>
  </si>
  <si>
    <t>Zápachové uzávěrky zařizovacích předmětů montáž zápachových uzávěrek dřezových dvoudílných U-sifonů</t>
  </si>
  <si>
    <t>136</t>
  </si>
  <si>
    <t>HLE.HL21.2</t>
  </si>
  <si>
    <t>Vtok (nálevka) DN32 se zápachovou uzávěrkou a kuličkou pro suchý stav</t>
  </si>
  <si>
    <t>138</t>
  </si>
  <si>
    <t>725980123</t>
  </si>
  <si>
    <t>Dvířka 30/30</t>
  </si>
  <si>
    <t>140</t>
  </si>
  <si>
    <t>142</t>
  </si>
  <si>
    <t>725249101</t>
  </si>
  <si>
    <t>Montáž sprchové kabiny</t>
  </si>
  <si>
    <t>144</t>
  </si>
  <si>
    <t>55484411</t>
  </si>
  <si>
    <t>Sprchovy kout stena</t>
  </si>
  <si>
    <t>998725201</t>
  </si>
  <si>
    <t>Přesun hmot procentní pro zařizovací předměty v objektech v do 6 m</t>
  </si>
  <si>
    <t>148</t>
  </si>
  <si>
    <t>721</t>
  </si>
  <si>
    <t>Zdravotechnika - vnitřní kanalizace</t>
  </si>
  <si>
    <t>HZS</t>
  </si>
  <si>
    <t>Hodinové zúčtovací sazby</t>
  </si>
  <si>
    <t>HZS2212</t>
  </si>
  <si>
    <t>Hodinové zúčtovací sazby profesí PSV provádění stavebních instalací instalatér odborný - uvedení do provozu - ponorné čerpadlo, tlaková nádoba</t>
  </si>
  <si>
    <t>hod</t>
  </si>
  <si>
    <t>262144</t>
  </si>
  <si>
    <t>150</t>
  </si>
  <si>
    <t>HZS2491</t>
  </si>
  <si>
    <t xml:space="preserve">Hodinové zúčtovací sazby profesí PSV zednické výpomoci a pomocné práce PSV dělník zednických výpomocí - vodovod a kanalizace - drážky ve stěnách (cca 100 + 78 m), v podlahách (cca 42 + 35 m), prostupy základy (1x + 7x), prostupy stěnami (tl. 30 cm a více </t>
  </si>
  <si>
    <t>152</t>
  </si>
  <si>
    <t>SO-05 - PLYN</t>
  </si>
  <si>
    <t>oddíl 723 - Plynovod vnitřní:</t>
  </si>
  <si>
    <t>oddíl 725 - Zařizovací předměty:</t>
  </si>
  <si>
    <t>oddíl 58-M - Revize vyhrazených technických zařízení</t>
  </si>
  <si>
    <t>oddíl 723</t>
  </si>
  <si>
    <t>Plynovod vnitřní:</t>
  </si>
  <si>
    <t>723111203</t>
  </si>
  <si>
    <t>Potrubí z ocelových trubek závitových černých spojovaných svařováním, bezešvých běžných DN 20</t>
  </si>
  <si>
    <t>723111204</t>
  </si>
  <si>
    <t>Potrubí z ocelových trubek závitových černých spojovaných svařováním, bezešvých běžných DN 25</t>
  </si>
  <si>
    <t>7231503651</t>
  </si>
  <si>
    <t>Chránička měď pr. 28 mm</t>
  </si>
  <si>
    <t>723160204</t>
  </si>
  <si>
    <t>Přípojky k plynoměrům spojované na závit bez ochozu G 1</t>
  </si>
  <si>
    <t>723160334</t>
  </si>
  <si>
    <t>Přípojky k plynoměrům rozpěrky přípojek G 1</t>
  </si>
  <si>
    <t>723181013</t>
  </si>
  <si>
    <t>Potrubí z měděných trubek polotvrdých, spojovaných lisováním (mapress) DN 20</t>
  </si>
  <si>
    <t>723190203</t>
  </si>
  <si>
    <t>Přípojky plynovodní ke strojům a zařízením z trubek ocelových závitových černých spojovaných na závit, bezešvých, běžných DN 20</t>
  </si>
  <si>
    <t>723190252</t>
  </si>
  <si>
    <t>Přípojky plynovodní ke strojům a zařízením z trubek vyvedení a upevnění plynovodních výpustek na potrubí DN 20</t>
  </si>
  <si>
    <t>723230103</t>
  </si>
  <si>
    <t>Armatury se dvěma závity s protipožární armaturou PN 5 kulové uzávěry přímé závity vnitřní G 3/4 FF</t>
  </si>
  <si>
    <t>723230153</t>
  </si>
  <si>
    <t>Armatury se dvěma závity flexibilní nerezová hadice pro bajonetové uzávěry na plyn PN 1, délky 500 mm</t>
  </si>
  <si>
    <t>723231164</t>
  </si>
  <si>
    <t>Armatury se dvěma závity kohouty kulové PN 42 do 185 st.C plnoprůtokové vnitřní závit těžká řada G 1</t>
  </si>
  <si>
    <t>723290821</t>
  </si>
  <si>
    <t>Vnitrostaveništní přemítění vybouraných (demontovaných) hmot vnitřní plynovod vodorovně do 100 m v objektech výšky do 6 m</t>
  </si>
  <si>
    <t>998723201</t>
  </si>
  <si>
    <t>Přesun hmot pro vnitřní plynovod stanovený procentní sazbou (%) z ceny vodorovná dopravní vzdálenost do 50 m v objektech výšky do 6 m</t>
  </si>
  <si>
    <t>Zařizovací předměty:</t>
  </si>
  <si>
    <t>oddíl 58-M</t>
  </si>
  <si>
    <t>Revize vyhrazených technických zařízení</t>
  </si>
  <si>
    <t>580506001</t>
  </si>
  <si>
    <t>Domovní plynovody kontrola souladu provedené instalace s projektovou dokumentací plynovodu délky do 20 m</t>
  </si>
  <si>
    <t>580506015</t>
  </si>
  <si>
    <t>Domovní plynovody kontrola umístění, funkce a těsnosti plynoměru do 10 m3/h</t>
  </si>
  <si>
    <t>580506322</t>
  </si>
  <si>
    <t>Opakovaná tlaková zkouška plynovodu odvzdušnění plynovodu DN do 80, délky přes 20 do 100 m</t>
  </si>
  <si>
    <t>Hodinová zúčtovací sazba dělník zednických výpomocí - drážky ve stěnách pro potrubí (cca 60 m), prostupy stěnami (18x) a stropy (3x), kovová korýtka pro ochranu měděného potrubí (55 m); demontáž odkouření od PT, vyspravení po demontážích</t>
  </si>
  <si>
    <t>HZS4212</t>
  </si>
  <si>
    <t>Hodinová zúčtovací sazba revizní technik specialista - revize rozvodů plynu (7x)</t>
  </si>
  <si>
    <t>SO-06 - ÚT</t>
  </si>
  <si>
    <t>oddíl 713 - Izolace tepelné:</t>
  </si>
  <si>
    <t>oddíl 731 - Kotelny ÚT</t>
  </si>
  <si>
    <t>oddíl 733 - Rozvody ÚT:</t>
  </si>
  <si>
    <t>oddíl 734 - Armatury ÚT:</t>
  </si>
  <si>
    <t>oddíl 735 - Otopná tělesa:</t>
  </si>
  <si>
    <t>oddíl 713</t>
  </si>
  <si>
    <t>Izolace tepelné:</t>
  </si>
  <si>
    <t>713463131</t>
  </si>
  <si>
    <t>Montáž izolace tepelné potrubí a ohybů tvarovkami nebo deskami potrubními pouzdry bez povrchové úpravy (izolační materiál ve specifikaci) přilepenými v příčných a podélných spojích izolace potrubí do 25 mm jednovrstvá, tloušťky izolace</t>
  </si>
  <si>
    <t>1223982437</t>
  </si>
  <si>
    <t>MLT.I00000501</t>
  </si>
  <si>
    <t>izolace potrubí Mirelon Pro 15x9mm</t>
  </si>
  <si>
    <t>1147852690</t>
  </si>
  <si>
    <t>MLT.I00000601</t>
  </si>
  <si>
    <t>izolace potrubí Mirelon Pro 18x9mm</t>
  </si>
  <si>
    <t>-518123287</t>
  </si>
  <si>
    <t>MLT.I00000802</t>
  </si>
  <si>
    <t>izolace potrubí Mirelon Pro 22x13mm</t>
  </si>
  <si>
    <t>1501560300</t>
  </si>
  <si>
    <t>283771350</t>
  </si>
  <si>
    <t>páska samolepící po 20 m</t>
  </si>
  <si>
    <t>-728728227</t>
  </si>
  <si>
    <t>998713201</t>
  </si>
  <si>
    <t>Přesun hmot pro izolace tepelné stanovený procentní sazbou (%) z ceny vodorovná dopravní vzdálen do 50 m v objektech výšky do 6 m</t>
  </si>
  <si>
    <t>-2021117388</t>
  </si>
  <si>
    <t>oddíl 731</t>
  </si>
  <si>
    <t>Kotelny ÚT</t>
  </si>
  <si>
    <t>731244493</t>
  </si>
  <si>
    <t>Kotle ocelové teplovodní plynové závěsné kondenzační montáž kotlů kondenzačních ostatních typů o výkonu přes 20 do 28 kW</t>
  </si>
  <si>
    <t>1880194346</t>
  </si>
  <si>
    <t>484176921</t>
  </si>
  <si>
    <t>kotel plynový kondenzační závěsný 18/25 MKV-A 5,3 - 19,1 kW (vytápění) a až 25,5 kW s průtokovým ohřevem TV, prostorový regulátor s týdenním programem Exacontrol 7</t>
  </si>
  <si>
    <t>1919263654</t>
  </si>
  <si>
    <t>731810302</t>
  </si>
  <si>
    <t>Nucené odtahy spalin od kondenzačních kotlů soustředným potrubím vedeným vodorovně ke komínové šachtě, průměru 80/125 mm</t>
  </si>
  <si>
    <t>-133271026</t>
  </si>
  <si>
    <t>731810332</t>
  </si>
  <si>
    <t>Nucené odtahy spalin od kondenzačních kotlů soustředným potrubím vedeným svisle šikmou střechou, průměru 80/125 mm</t>
  </si>
  <si>
    <t>-1826936037</t>
  </si>
  <si>
    <t>731810342</t>
  </si>
  <si>
    <t>Nucené odtahy spalin od kondenzačních kotlů prodloužení soustředného potrubí, průměru 80/125 mm</t>
  </si>
  <si>
    <t>-515535844</t>
  </si>
  <si>
    <t>731810431</t>
  </si>
  <si>
    <t>Nucené odtahy spalin od kondenzačních kotlů odděleným potrubím (dvoutrubkový systém) vedeným svisle šikmou střechou 80 mm odvod spalin, průměru</t>
  </si>
  <si>
    <t>-654405677</t>
  </si>
  <si>
    <t>731810441</t>
  </si>
  <si>
    <t>Nucené odtahy spalin od kondenzačních kotlů prodloužení odděleného potrubí, průměru 80 mm</t>
  </si>
  <si>
    <t>-1360161488</t>
  </si>
  <si>
    <t>998731201</t>
  </si>
  <si>
    <t>Přesun hmot pro kotelny stanovený procentní sazbou (%) z ceny vodorovná dopravní vzdálenost do 50 m v objektech výšky do 6 m</t>
  </si>
  <si>
    <t>-1339960480</t>
  </si>
  <si>
    <t>oddíl 733</t>
  </si>
  <si>
    <t>Rozvody ÚT:</t>
  </si>
  <si>
    <t>733222102</t>
  </si>
  <si>
    <t>Potrubí z trubek měděných polotvrdých spojovaných měkkým pájením D 15/1</t>
  </si>
  <si>
    <t>-1101819427</t>
  </si>
  <si>
    <t>-2008024286</t>
  </si>
  <si>
    <t>733222103</t>
  </si>
  <si>
    <t>Potrubí z trubek měděných polotvrdých spojovaných měkkým pájením D 18/1</t>
  </si>
  <si>
    <t>2059899882</t>
  </si>
  <si>
    <t>733222104</t>
  </si>
  <si>
    <t>Potrubí z trubek měděných polotvrdých spojovaných měkkým pájením D 22/1,0</t>
  </si>
  <si>
    <t>-2069176480</t>
  </si>
  <si>
    <t>551273230</t>
  </si>
  <si>
    <t>svorkové šroubení pr.15 mm/G 3/4, č. 38315.351</t>
  </si>
  <si>
    <t>KUS</t>
  </si>
  <si>
    <t>671729196</t>
  </si>
  <si>
    <t>551273232</t>
  </si>
  <si>
    <t>svorkové šroubení pr.18 mm/G 3/4, č. 38318.351</t>
  </si>
  <si>
    <t>-912251939</t>
  </si>
  <si>
    <t>551273231</t>
  </si>
  <si>
    <t>opěrné pouzdro ke svorkovému šroubení pr.15 mm, č. 13005.170</t>
  </si>
  <si>
    <t>162865200</t>
  </si>
  <si>
    <t>551273233</t>
  </si>
  <si>
    <t>opěrné pouzdro ke svorkovému šroubení pr.18 mm, č. 13008.170</t>
  </si>
  <si>
    <t>-675467670</t>
  </si>
  <si>
    <t>196323617</t>
  </si>
  <si>
    <t>Pájka pro měkké pájení L-SnAg 5</t>
  </si>
  <si>
    <t>kpl</t>
  </si>
  <si>
    <t>1286581426</t>
  </si>
  <si>
    <t>196323618</t>
  </si>
  <si>
    <t>Pasta pro měkké pájení P 4943 SUP</t>
  </si>
  <si>
    <t>-406870526</t>
  </si>
  <si>
    <t>733222305</t>
  </si>
  <si>
    <t>Potrubí z trubek měděných polotvrdých spojovaných lisováním DN 25</t>
  </si>
  <si>
    <t>327589349</t>
  </si>
  <si>
    <t>733224202</t>
  </si>
  <si>
    <t>Potrubí z trubek měděných Příplatek k cenám za potrubí vedené v kotelnách a strojovnách D 15/1</t>
  </si>
  <si>
    <t>-1586741215</t>
  </si>
  <si>
    <t>733224203</t>
  </si>
  <si>
    <t>Potrubí z trubek měděných Příplatek k cenám za potrubí vedené v kotelnách a strojovnách D 18/1</t>
  </si>
  <si>
    <t>-1375556984</t>
  </si>
  <si>
    <t>733224204</t>
  </si>
  <si>
    <t>Potrubí z trubek měděných Příplatek k cenám za potrubí vedené v kotelnách a strojovnách D 22/1,5</t>
  </si>
  <si>
    <t>451046697</t>
  </si>
  <si>
    <t>733224222</t>
  </si>
  <si>
    <t>Potrubí z trubek měděných Příplatek k cenám za zhotovení přípojky z trubek měděných D 15/1</t>
  </si>
  <si>
    <t>1125876445</t>
  </si>
  <si>
    <t>733224223</t>
  </si>
  <si>
    <t>Potrubí z trubek měděných Příplatek k cenám za zhotovení přípojky z trubek měděných D 18/1</t>
  </si>
  <si>
    <t>-1605498987</t>
  </si>
  <si>
    <t>733224224</t>
  </si>
  <si>
    <t>Potrubí z trubek měděných Příplatek k cenám za zhotovení přípojky z trubek měděných D 22/1</t>
  </si>
  <si>
    <t>-909976552</t>
  </si>
  <si>
    <t>733291101</t>
  </si>
  <si>
    <t>Zkoušky těsnosti potrubí z trubek měděných D do 35/1,5</t>
  </si>
  <si>
    <t>-897918080</t>
  </si>
  <si>
    <t>998733201</t>
  </si>
  <si>
    <t>Přesun hmot procentní pro rozvody potrubí v objektech v do 6 m</t>
  </si>
  <si>
    <t>-858417589</t>
  </si>
  <si>
    <t>oddíl 734</t>
  </si>
  <si>
    <t>Armatury ÚT:</t>
  </si>
  <si>
    <t>551273242</t>
  </si>
  <si>
    <t>Krytka na HM č. Z-DO27</t>
  </si>
  <si>
    <t>408949342</t>
  </si>
  <si>
    <t>734221683</t>
  </si>
  <si>
    <t>Ventily regulační závitové hlavice termostatické, pro ovládání ventilů PN 10 do 110 st.C kapalinové s vestavěným čidlem</t>
  </si>
  <si>
    <t>-642503735</t>
  </si>
  <si>
    <t>734209102</t>
  </si>
  <si>
    <t>Montáž závitových armatur s 1 závitem G 3/8 (DN 10)</t>
  </si>
  <si>
    <t>1721844962</t>
  </si>
  <si>
    <t>734209113</t>
  </si>
  <si>
    <t>Montáž závitových armatur se 2 závity G 1/2 (DN 15)</t>
  </si>
  <si>
    <t>-40064949</t>
  </si>
  <si>
    <t>551273226</t>
  </si>
  <si>
    <t>Radiátorová armatura pro žebřík HM (přímá), dvoutr. včetně termohlavice, č. Z-DO23</t>
  </si>
  <si>
    <t>1630844499</t>
  </si>
  <si>
    <t>551273227</t>
  </si>
  <si>
    <t>Radiátorová armatura pro žebřík HM (rohová), dvoutr. včetně termohlavice, č. Z-DO25</t>
  </si>
  <si>
    <t>488474851</t>
  </si>
  <si>
    <t>734221686</t>
  </si>
  <si>
    <t>Ruční hlavice otopných těles VK</t>
  </si>
  <si>
    <t>178582528</t>
  </si>
  <si>
    <t>734261403</t>
  </si>
  <si>
    <t>Šroubení připojovací armatury radiátorů PN 10 do 110 st.C, regulační uzavíratelné rohové G 3/4 x 18</t>
  </si>
  <si>
    <t>-147101271</t>
  </si>
  <si>
    <t>734261407</t>
  </si>
  <si>
    <t>Šroubení připojovací armatury radiátorů PN 10 do 110 st.C, regulační uzavíratelné přímé G 3/4 x 18</t>
  </si>
  <si>
    <t>-1461954569</t>
  </si>
  <si>
    <t>551273243</t>
  </si>
  <si>
    <t>Krytka na šroubení pro VK</t>
  </si>
  <si>
    <t>-72363155</t>
  </si>
  <si>
    <t>734291123</t>
  </si>
  <si>
    <t>Ostatní armatury kohouty plnicí a vypouštěcí PN 10 do 110 st.C G 1/2</t>
  </si>
  <si>
    <t>2019792170</t>
  </si>
  <si>
    <t>734291243</t>
  </si>
  <si>
    <t>Ostatní armatury filtry závitové PN 16 do 130 st.C přímé s vnitřními závity G 3/4</t>
  </si>
  <si>
    <t>-982836222</t>
  </si>
  <si>
    <t>734292714</t>
  </si>
  <si>
    <t>Ostatní armatury kulové kohouty PN 42 do 185 st.C přímé vnitřní závit G 3/4</t>
  </si>
  <si>
    <t>-964627729</t>
  </si>
  <si>
    <t>998734201</t>
  </si>
  <si>
    <t>Přesun hmot pro armatury stanovený procentní sazbou (%) z ceny vodorovná dopravní vzdálenost do 50 m v objektech výšky do 6 m</t>
  </si>
  <si>
    <t>2035344170</t>
  </si>
  <si>
    <t>oddíl 735</t>
  </si>
  <si>
    <t>Otopná tělesa:</t>
  </si>
  <si>
    <t>735000912</t>
  </si>
  <si>
    <t>Regulace otopného systému při opravách vyregulování dvojregulačních ventilů a kohoutů s termostatickým ovládáním</t>
  </si>
  <si>
    <t>-291525871</t>
  </si>
  <si>
    <t>735152475</t>
  </si>
  <si>
    <t>Otopná tělesa panelová (VK) PN 1,0 MPa, T do 110 st.C dvoudesková s jednou přídavnou přestupní plochou výšky tělesa 600 mm 800 mm / 1030 W stavební délky / výkonu, např VK-21-600/800</t>
  </si>
  <si>
    <t>-2012177823</t>
  </si>
  <si>
    <t>735152476</t>
  </si>
  <si>
    <t>Otopná tělesa panelová (VK) PN 1,0 MPa, T do 110 st.C dvoudesková s jednou přídavnou přestupní plochou výšky tělesa 600 mm 900 mm / 1159 W stavební délky / výkonu, např VK-21-600/900</t>
  </si>
  <si>
    <t>1534728272</t>
  </si>
  <si>
    <t>735152477</t>
  </si>
  <si>
    <t>Otopná tělesa panelová (VK) PN 1,0 MPa, T do 110 st.C dvoudesková s jednou přídavnou přestupní plochou výšky tělesa 600 mm 1000 mm / 1288 W stavební délky / výkonu, např VK-21-600/1000</t>
  </si>
  <si>
    <t>-463700108</t>
  </si>
  <si>
    <t>735152495</t>
  </si>
  <si>
    <t>Otopná tělesa panelová (VK) PN 1,0 MPa, T do 110 st.C dvoudesková s jednou přídavnou přestupní plochou výšky tělesa 900 mm 800 mm / 1403 W stavební délky / výkonu,  např VK-21-900/800</t>
  </si>
  <si>
    <t>-2121899073</t>
  </si>
  <si>
    <t>735152577</t>
  </si>
  <si>
    <t>Otopná tělesa panelová (VK) PN 1,0 MPa, T do 110 st.C dvoudesková se dvěma přídavnými přestupními plochami výšky tělesa 600 mm 1000 mm / 1679 W stavební délky / výkonu, např VK-22-600/1000</t>
  </si>
  <si>
    <t>360462444</t>
  </si>
  <si>
    <t>735152578</t>
  </si>
  <si>
    <t>Otopná tělesa panelová (VK) PN 1,0 MPa, T do 110 st.C dvoudesková se dvěma přídavnými přestupními plochami výšky tělesa 600 mm 1100 mm / 1847 W stavební délky / výkonu, např VK-22-600/1100</t>
  </si>
  <si>
    <t>1383767871</t>
  </si>
  <si>
    <t>735152580</t>
  </si>
  <si>
    <t>Otopné těleso panelové(VK) PN1,0MPa,T do 110 st.C dvoudesková se dvěma přídavnými přestupními plochami výšky tělesa 600mm 1400mm/ 2351W stavební délky/výákonu, např VK-22-600/1400</t>
  </si>
  <si>
    <t>307419918</t>
  </si>
  <si>
    <t>735152592</t>
  </si>
  <si>
    <t>Otopná tělesa panelová (VK) PN 1,0 MPa, T do 110 st.C dvoudesková se dvěma přídavnými přestupními plochami výšky tělesa 900 mm 500 mm / 1157 W stavební délky / výkonu, např VK-22-900/500</t>
  </si>
  <si>
    <t>-745338584</t>
  </si>
  <si>
    <t>735152599</t>
  </si>
  <si>
    <t>Otopná tělesa panelová (VK) PN 1,0 MPa, T do 110 st.C dvoudesková se dvěma přídavnými přestupními plochami výšky tělesa 900 mm 1200 mm / 2776 W stavební délky / výkonu, např VK-22-900/1200</t>
  </si>
  <si>
    <t>-543635105</t>
  </si>
  <si>
    <t>735164521</t>
  </si>
  <si>
    <t>Otopná tělesa trubková montáž těles na stěnu výšky tělesa do 1340 mm</t>
  </si>
  <si>
    <t>507372881</t>
  </si>
  <si>
    <t>KRD484516858</t>
  </si>
  <si>
    <t>tělěso trubkovéKoralux Linear Max 900 x 750 mm (KLMM)</t>
  </si>
  <si>
    <t>478868130</t>
  </si>
  <si>
    <t>484516858</t>
  </si>
  <si>
    <t>těleso trubkové Koralux Linear Max - M 1220x750 mm (KLMM)</t>
  </si>
  <si>
    <t>-591553446</t>
  </si>
  <si>
    <t>735191905</t>
  </si>
  <si>
    <t>Ostatní opravy otopných těles odvzdušnění tělesa</t>
  </si>
  <si>
    <t>-82313347</t>
  </si>
  <si>
    <t>998735201</t>
  </si>
  <si>
    <t>Přesun hmot pro otopná tělesa stanovený procentní sazbou (%) z ceny vodorovná dopravní vzdálenost do 50 m v objektech výšky do 6 m</t>
  </si>
  <si>
    <t>-1065858605</t>
  </si>
  <si>
    <t>Hodinová zúčtovací sazba instalatér odborný - topná zkouška - 6x</t>
  </si>
  <si>
    <t>1366627807</t>
  </si>
  <si>
    <t>HZS2222</t>
  </si>
  <si>
    <t>Hodinová zúčtovací sazba elektrikář odborný - uvedení kotle do provozu - 6x</t>
  </si>
  <si>
    <t>1101846999</t>
  </si>
  <si>
    <t>Hodinová zúčtovací sazba dělník zednických výpomocí - drážky ve stěnách (cca 60 m), v podlahách (cca 70 m), zaústění odkouření do komínů (4x), prostupy stropy (2x)</t>
  </si>
  <si>
    <t>1217896959</t>
  </si>
  <si>
    <t>SO-07 - ELEKTRO</t>
  </si>
  <si>
    <t>D1 - MONTÁŽNÍ PRÁCE:</t>
  </si>
  <si>
    <t>M21 - Silnoproud</t>
  </si>
  <si>
    <t>21-M - Elektromontáže</t>
  </si>
  <si>
    <t>HZS - Práce ceníkem nespecifikované</t>
  </si>
  <si>
    <t>MONTÁŽNÍ PRÁCE:</t>
  </si>
  <si>
    <t>M21</t>
  </si>
  <si>
    <t>Silnoproud</t>
  </si>
  <si>
    <t>21-M</t>
  </si>
  <si>
    <t>Elektromontáže</t>
  </si>
  <si>
    <t>210010015</t>
  </si>
  <si>
    <t>Montáž trubek plastových ohebných D 16 mm uložených volně</t>
  </si>
  <si>
    <t>345711520</t>
  </si>
  <si>
    <t>trubka elektroinstalační ohebná Monoflex z PH 1416/1</t>
  </si>
  <si>
    <t>256</t>
  </si>
  <si>
    <t>210010018</t>
  </si>
  <si>
    <t>Montáž trubek plastových ohebných D 36 mm uložených volně</t>
  </si>
  <si>
    <t>345711570</t>
  </si>
  <si>
    <t>trubka elektroinstalační ohebná Monoflex z PH 1436/1</t>
  </si>
  <si>
    <t>210010301</t>
  </si>
  <si>
    <t>Montáž krabic přístrojových zapuštěných plastových kruhových KU 68/1, KU68/1301, KP67, KP68/2</t>
  </si>
  <si>
    <t>345715190</t>
  </si>
  <si>
    <t>krabice univerzální přístroj z PH KU 68/2902</t>
  </si>
  <si>
    <t>210010321</t>
  </si>
  <si>
    <t>Montáž rozvodek zapuštěných plastových kruhových KU68903/KO, KR97/KO97V</t>
  </si>
  <si>
    <t>345715630</t>
  </si>
  <si>
    <t>rozvodka krabicová z PH KR 97/5</t>
  </si>
  <si>
    <t>210010323</t>
  </si>
  <si>
    <t>Montáž rozvodek zapuštěných plastových čtyřhranných typ KR100, KR125</t>
  </si>
  <si>
    <t>345715711</t>
  </si>
  <si>
    <t>rozvodka krabicová z PH KR 100 s blokem HOP</t>
  </si>
  <si>
    <t>210010351</t>
  </si>
  <si>
    <t>Montáž rozvodek nástěnných plastových čtyřhranných ACIDUR vodič D do 4 mm2</t>
  </si>
  <si>
    <t>345640100</t>
  </si>
  <si>
    <t>rozvodka 64551 4 mm2 380 V</t>
  </si>
  <si>
    <t>210100003</t>
  </si>
  <si>
    <t>Ukončení vodičů v rozváděči nebo na přístroji včetně zapojení průřezu žíly do 16 mm2</t>
  </si>
  <si>
    <t>210100004</t>
  </si>
  <si>
    <t>Ukončení vodičů v rozváděči nebo na přístroji včetně zapojení průřezu žíly do 25 mm2</t>
  </si>
  <si>
    <t>210100173</t>
  </si>
  <si>
    <t>Ukončení kabelů smršťovací záklopkou nebo páskou se zapojením bez letování žíly do 3x4 mm2</t>
  </si>
  <si>
    <t>210100251</t>
  </si>
  <si>
    <t>Ukončení kabelů smršťovací záklopkou nebo páskou se zapojením bez letování žíly do 4x10 mm2</t>
  </si>
  <si>
    <t>210100258</t>
  </si>
  <si>
    <t>Ukončení kabelů smršťovací záklopkou nebo páskou se zapojením bez letování žíly do 5x4 mm2</t>
  </si>
  <si>
    <t>210100349</t>
  </si>
  <si>
    <t>Ukončení kabelů koncovkou ucpávkovou do 4 žil do P 13,5 na ventilátoru</t>
  </si>
  <si>
    <t>210110001</t>
  </si>
  <si>
    <t>Montáž nástěnných vypínačů jednopólových pro prostředí základní nebo vlhké</t>
  </si>
  <si>
    <t>345355430</t>
  </si>
  <si>
    <t>spínač jednopólový 10A/250V do vlhka v plast. kr. Tango Praktik</t>
  </si>
  <si>
    <t>210110041</t>
  </si>
  <si>
    <t>Montáž vypínač (polo)zapuštěný šroubové připojení 1 -jednopólový</t>
  </si>
  <si>
    <t>345354001</t>
  </si>
  <si>
    <t>spínač zapuštěný kompletní, Tango 10A/250V řazení 1, 1S, 1So</t>
  </si>
  <si>
    <t>210110043</t>
  </si>
  <si>
    <t>Montáž přepínač (polo)zapuštěný šroubové připojení 5 -seriový</t>
  </si>
  <si>
    <t>345354051</t>
  </si>
  <si>
    <t>spínač zapuštěný kompletní, 10A/250V řazení 5</t>
  </si>
  <si>
    <t>210110045</t>
  </si>
  <si>
    <t>Montáž přepínač (polo)zapuštěný šroubové připojení 6 -střídavý</t>
  </si>
  <si>
    <t>345354061</t>
  </si>
  <si>
    <t>spínač zapuštěný kompletní, 10A/250V řazení 6</t>
  </si>
  <si>
    <t>210110046</t>
  </si>
  <si>
    <t>Montáž přepínač (polo)zapuštěný šroubové připojení 7 -křížový</t>
  </si>
  <si>
    <t>345354071</t>
  </si>
  <si>
    <t>TANGO kompletní, řazení 7, 7So</t>
  </si>
  <si>
    <t>210110054</t>
  </si>
  <si>
    <t>Montáž přepínač (polo)zapuštěný šroubové připojení 6+6 -dvojitý střídavý</t>
  </si>
  <si>
    <t>345354251</t>
  </si>
  <si>
    <t>TANGO kompletní, řazení 6+6</t>
  </si>
  <si>
    <t>210110071</t>
  </si>
  <si>
    <t>Montáž spínačů soumrakových šroubové připojení se zapojením vodičů</t>
  </si>
  <si>
    <t>345359001</t>
  </si>
  <si>
    <t>infrapasivní čidlo venkovní</t>
  </si>
  <si>
    <t>210110082</t>
  </si>
  <si>
    <t>Montáž spínačů přípojek sporákových šroubové připojení s doutnavkou se zapojením vodičů</t>
  </si>
  <si>
    <t>345363980</t>
  </si>
  <si>
    <t>spínač páčkový 25A zapuštěná montáž se signální doutnavkou 39563-23C</t>
  </si>
  <si>
    <t>210110152</t>
  </si>
  <si>
    <t>Montáž ovladač (polo)zapuštěný šroubové připojení 1/0 -tlačítkový zapínací</t>
  </si>
  <si>
    <t>345354351</t>
  </si>
  <si>
    <t>TANGO kompletní tlač. ovladač, řazení 1/0</t>
  </si>
  <si>
    <t>210111011</t>
  </si>
  <si>
    <t>Montáž zásuvka (polo)zapuštěná šroubové připojení 2P+PE se zapojením vodičů</t>
  </si>
  <si>
    <t>345511021</t>
  </si>
  <si>
    <t>zásuvka TANGO kompletní, 16A/250V, 2P+PE</t>
  </si>
  <si>
    <t>345511022</t>
  </si>
  <si>
    <t>zásuvka TANGO 16A/250V, 2P+PE kpl. s 3.st přep ochrany</t>
  </si>
  <si>
    <t>210111012</t>
  </si>
  <si>
    <t>Montáž zásuvka (polo)zapuštěná šroubové připojení 2P+PE dvojí zapojení - průběžná</t>
  </si>
  <si>
    <t>345511023</t>
  </si>
  <si>
    <t>zásuvka dvojitá TANGO kompletní, 16A/250V, 2P+PE</t>
  </si>
  <si>
    <t>210111031</t>
  </si>
  <si>
    <t>Montáž zásuvka chráněná v krabici dvojitá šroubové připojení 2P+PE prostředí venkovní, mokré</t>
  </si>
  <si>
    <t>345514850</t>
  </si>
  <si>
    <t>zásuvka dvojitá krytá pro vlhké prostředí 10/16A TANGO</t>
  </si>
  <si>
    <t>345515600</t>
  </si>
  <si>
    <t>zásuvka do vlhka 16A/250V s přep. ochranou III.stuvka do vlhka 16A/250V s přep. ochranou III.st</t>
  </si>
  <si>
    <t>210111034</t>
  </si>
  <si>
    <t>Montáž zásuvka chráněná v krabici šroubové připojení 3P+N+PE prostředí venkovní, mokré</t>
  </si>
  <si>
    <t>358112511</t>
  </si>
  <si>
    <t>zásuvka kombinovaná 16A/400V/230V/5p</t>
  </si>
  <si>
    <t>210120102</t>
  </si>
  <si>
    <t>Montáž pojistkových patron nožových</t>
  </si>
  <si>
    <t>358252380</t>
  </si>
  <si>
    <t>pojistka nízkoztrátová PHN00 100A provedení normální</t>
  </si>
  <si>
    <t>358252560</t>
  </si>
  <si>
    <t>pojistka nízkoztrátová PHN1 125A provedení normální</t>
  </si>
  <si>
    <t>210190001</t>
  </si>
  <si>
    <t>Montáž rozvodnic běžných oceloplechových nebo plastových do 20 kg</t>
  </si>
  <si>
    <t>35700006</t>
  </si>
  <si>
    <t>rozváděč Rb4 kompletní, In=40A, dle výkresu 108</t>
  </si>
  <si>
    <t>35700007</t>
  </si>
  <si>
    <t>rozváděč Rb5, In=40A, dle výkresu 109</t>
  </si>
  <si>
    <t>35700008</t>
  </si>
  <si>
    <t>rozváděč Rb6 kompletní, In=40A, dle výkresu 110</t>
  </si>
  <si>
    <t>210190002</t>
  </si>
  <si>
    <t>Montáž rozvodnic běžných oceloplechových nebo plastových do 50 kg</t>
  </si>
  <si>
    <t>357900001</t>
  </si>
  <si>
    <t>rozváděč elektroměrový RE komlpetní, typu NER 413, 7x třífáz. ET</t>
  </si>
  <si>
    <t>210191505</t>
  </si>
  <si>
    <t>Montáž skříní pojistkových  přípojkových SS 100</t>
  </si>
  <si>
    <t>357117320</t>
  </si>
  <si>
    <t>skříň přípojková plastová SS100/KVS4P-M 3 x 100 A</t>
  </si>
  <si>
    <t>210201015</t>
  </si>
  <si>
    <t>Montáž svítidel zářivkových bytových stropních přisazených 1 zdroj s krytem</t>
  </si>
  <si>
    <t>348900004</t>
  </si>
  <si>
    <t>D svít. přisazené zářivkové 1x24W, IP20, PETRA, FIMB 549-C Y24</t>
  </si>
  <si>
    <t>348900006</t>
  </si>
  <si>
    <t>N svít. zářivkové nouzové 1x11W, IP42, ANTARES AN-400</t>
  </si>
  <si>
    <t>210201025</t>
  </si>
  <si>
    <t>Montáž svítidel zářivkových bytových stropních přisazených 2 zdroje s krytem</t>
  </si>
  <si>
    <t>348900005</t>
  </si>
  <si>
    <t>E svít. přisazené zářivkové 2x36W, IP40, SM 236 OPE</t>
  </si>
  <si>
    <t>210203003</t>
  </si>
  <si>
    <t>Montáž svítidel žárovkových bytových stropních přisazených 1 zdroj se sklem</t>
  </si>
  <si>
    <t>348900003</t>
  </si>
  <si>
    <t>C svít. přisazené žárovkové s LED zdrojem 1x9W, IP43, AURA 1, IN2K2/040</t>
  </si>
  <si>
    <t>210203004</t>
  </si>
  <si>
    <t>Montáž svítidel žárovkových bytových stropních přisazených 2 zdroje</t>
  </si>
  <si>
    <t>348900001</t>
  </si>
  <si>
    <t>A svít. přisazené žárovkové s LED zdrojem 2x9W, IP20, AURA D88-X, IN-22B13/013/x</t>
  </si>
  <si>
    <t>348900002</t>
  </si>
  <si>
    <t>B svít. přisazené žárovkové s LED zdrojem 2x9W, IP43, AURA 2, IN 22K52/042</t>
  </si>
  <si>
    <t>210220001</t>
  </si>
  <si>
    <t>Montáž uzemňovacího vedení vodičů FeZn pomocí svorek na povrchu páskou do 120 mm2</t>
  </si>
  <si>
    <t>354411200</t>
  </si>
  <si>
    <t>pásek uzemňovací 195001 30x4 mm</t>
  </si>
  <si>
    <t>kg</t>
  </si>
  <si>
    <t>210220321</t>
  </si>
  <si>
    <t>Montáž svorek hromosvodných na potrubí typ Bernard se zhotovením pásku</t>
  </si>
  <si>
    <t>354421500</t>
  </si>
  <si>
    <t>svorka uzemňovací 2516 32X29X2 mm (OP)</t>
  </si>
  <si>
    <t>210220361</t>
  </si>
  <si>
    <t>Montáž tyčí zemnicích délky do 2 m</t>
  </si>
  <si>
    <t>154</t>
  </si>
  <si>
    <t>354420900</t>
  </si>
  <si>
    <t>tyč zemnící ZT2,0</t>
  </si>
  <si>
    <t>156</t>
  </si>
  <si>
    <t>210290751</t>
  </si>
  <si>
    <t>Montáž ventilátorů do 1,5 kW</t>
  </si>
  <si>
    <t>158</t>
  </si>
  <si>
    <t>429900001</t>
  </si>
  <si>
    <t>ventilátor 230V, do 30W</t>
  </si>
  <si>
    <t>210800525</t>
  </si>
  <si>
    <t>Montáž měděných vodičů CY, HO5V, HO7V, NYM, NYY, YY 2,5 mm2 uložených volně</t>
  </si>
  <si>
    <t>162</t>
  </si>
  <si>
    <t>341410240</t>
  </si>
  <si>
    <t>vodič silový s Cu jádrem CY pocínovaný 2,50 mm2</t>
  </si>
  <si>
    <t>164</t>
  </si>
  <si>
    <t>210800529</t>
  </si>
  <si>
    <t>Montáž měděných vodičů CY, HO5V, HO7V, NYM, NYY, YY 16 mm2 uložených volně</t>
  </si>
  <si>
    <t>166</t>
  </si>
  <si>
    <t>341408280</t>
  </si>
  <si>
    <t>vodič silový s Cu jádrem CY H07 V-R 16 mm2</t>
  </si>
  <si>
    <t>168</t>
  </si>
  <si>
    <t>210800530</t>
  </si>
  <si>
    <t>Montáž měděných vodičů CY, HO5V, HO7V, NYM, NYY, YY 25 mm2 uložených volně</t>
  </si>
  <si>
    <t>170</t>
  </si>
  <si>
    <t>341421600</t>
  </si>
  <si>
    <t>vodič silový s Cu jádrem CYA H07 V-K 25 mm2</t>
  </si>
  <si>
    <t>172</t>
  </si>
  <si>
    <t>210810005</t>
  </si>
  <si>
    <t>Montáž měděných kabelů CYKY, NYM, NYY, YSLY 750 V 3x1,5 mm2 uložených volně</t>
  </si>
  <si>
    <t>341110300</t>
  </si>
  <si>
    <t>kabel silový s Cu jádrem CYKY 3x1,5 mm2</t>
  </si>
  <si>
    <t>176</t>
  </si>
  <si>
    <t>210810006</t>
  </si>
  <si>
    <t>Montáž měděných kabelů CYKY, NYM, NYY, YSLY 750 V 3x2,5 mm2 uložených volně</t>
  </si>
  <si>
    <t>178</t>
  </si>
  <si>
    <t>341110360</t>
  </si>
  <si>
    <t>kabel silový s Cu jádrem CYKY 3x2,5 mm2</t>
  </si>
  <si>
    <t>210810013</t>
  </si>
  <si>
    <t>Montáž měděných kabelů CYKY, NYM, NYY, YSLY 750 V 4x10mm2 uložených volně</t>
  </si>
  <si>
    <t>182</t>
  </si>
  <si>
    <t>341110760</t>
  </si>
  <si>
    <t>kabel silový s Cu jádrem CYKY 4x10 mm2</t>
  </si>
  <si>
    <t>184</t>
  </si>
  <si>
    <t>210810015</t>
  </si>
  <si>
    <t>Montáž měděných kabelů CYKY, NYM, NYY, YSLY 750 V 5x1,5 mm2 uložených volně</t>
  </si>
  <si>
    <t>186</t>
  </si>
  <si>
    <t>341110900</t>
  </si>
  <si>
    <t>kabel silový s Cu jádrem CYKY 5x1,5 mm2</t>
  </si>
  <si>
    <t>188</t>
  </si>
  <si>
    <t>210810016</t>
  </si>
  <si>
    <t>Montáž měděných kabelů CYKY, NYM, NYY, YSLY 750 V 5x2,5 mm2 uložených volně</t>
  </si>
  <si>
    <t>190</t>
  </si>
  <si>
    <t>341110940</t>
  </si>
  <si>
    <t>kabel silový s Cu jádrem CYKY 5x2,5 mm2</t>
  </si>
  <si>
    <t>192</t>
  </si>
  <si>
    <t>Práce ceníkem nespecifikované</t>
  </si>
  <si>
    <t>HZS900001</t>
  </si>
  <si>
    <t>revize el. zařízení</t>
  </si>
  <si>
    <t>DN4</t>
  </si>
  <si>
    <t>PPV pro elektromontáže</t>
  </si>
  <si>
    <t>NUS3</t>
  </si>
  <si>
    <t>Mimostav. doprava</t>
  </si>
  <si>
    <t>Kč</t>
  </si>
  <si>
    <t>228</t>
  </si>
  <si>
    <t>SO-10 -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</si>
  <si>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</si>
  <si>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</si>
  <si>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</si>
  <si>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</si>
  <si>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VRN3</t>
  </si>
  <si>
    <t>Zařízení staveniště</t>
  </si>
  <si>
    <t>032803001</t>
  </si>
  <si>
    <t>Zřízení staveniště</t>
  </si>
  <si>
    <t>1024</t>
  </si>
  <si>
    <t>-568023691</t>
  </si>
  <si>
    <t>VRN4</t>
  </si>
  <si>
    <t>Inženýrská činnost</t>
  </si>
  <si>
    <t>045203000</t>
  </si>
  <si>
    <t>Kompletační činnost</t>
  </si>
  <si>
    <t>-1594770787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</si>
</sst>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166" fontId="8" fillId="0" borderId="20" xfId="0" applyNumberFormat="1" applyFont="1" applyBorder="1" applyAlignment="1" applyProtection="1"/>
    <xf numFmtId="166" fontId="8" fillId="0" borderId="21" xfId="0" applyNumberFormat="1" applyFont="1" applyBorder="1" applyAlignment="1" applyProtection="1"/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opLeftCell="A46" workbookViewId="0">
      <selection activeCell="AI9" sqref="AI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31" t="s">
        <v>14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19"/>
      <c r="AQ5" s="19"/>
      <c r="AR5" s="17"/>
      <c r="BE5" s="228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33" t="s">
        <v>17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19"/>
      <c r="AQ6" s="19"/>
      <c r="AR6" s="17"/>
      <c r="BE6" s="229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29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19">
        <v>44070</v>
      </c>
      <c r="AO8" s="19"/>
      <c r="AP8" s="19"/>
      <c r="AQ8" s="19"/>
      <c r="AR8" s="17"/>
      <c r="BE8" s="229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29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29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29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29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27</v>
      </c>
      <c r="AO13" s="19"/>
      <c r="AP13" s="19"/>
      <c r="AQ13" s="19"/>
      <c r="AR13" s="17"/>
      <c r="BE13" s="229"/>
      <c r="BS13" s="14" t="s">
        <v>6</v>
      </c>
    </row>
    <row r="14" spans="1:74" ht="12.75">
      <c r="B14" s="18"/>
      <c r="C14" s="19"/>
      <c r="D14" s="19"/>
      <c r="E14" s="234" t="s">
        <v>27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29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29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29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29"/>
      <c r="BS17" s="14" t="s">
        <v>29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29"/>
      <c r="BS18" s="14" t="s">
        <v>6</v>
      </c>
    </row>
    <row r="19" spans="1:71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29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29"/>
      <c r="BS20" s="14" t="s">
        <v>29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29"/>
    </row>
    <row r="22" spans="1:71" s="1" customFormat="1" ht="12" customHeight="1">
      <c r="B22" s="18"/>
      <c r="C22" s="19"/>
      <c r="D22" s="26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29"/>
    </row>
    <row r="23" spans="1:71" s="1" customFormat="1" ht="16.5" customHeight="1">
      <c r="B23" s="18"/>
      <c r="C23" s="19"/>
      <c r="D23" s="19"/>
      <c r="E23" s="236" t="s">
        <v>1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19"/>
      <c r="AP23" s="19"/>
      <c r="AQ23" s="19"/>
      <c r="AR23" s="17"/>
      <c r="BE23" s="229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29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29"/>
    </row>
    <row r="26" spans="1:71" s="2" customFormat="1" ht="25.9" customHeight="1">
      <c r="A26" s="31"/>
      <c r="B26" s="32"/>
      <c r="C26" s="33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7">
        <f>ROUND(AG94,2)</f>
        <v>0</v>
      </c>
      <c r="AL26" s="238"/>
      <c r="AM26" s="238"/>
      <c r="AN26" s="238"/>
      <c r="AO26" s="238"/>
      <c r="AP26" s="33"/>
      <c r="AQ26" s="33"/>
      <c r="AR26" s="36"/>
      <c r="BE26" s="229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29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39" t="s">
        <v>33</v>
      </c>
      <c r="M28" s="239"/>
      <c r="N28" s="239"/>
      <c r="O28" s="239"/>
      <c r="P28" s="239"/>
      <c r="Q28" s="33"/>
      <c r="R28" s="33"/>
      <c r="S28" s="33"/>
      <c r="T28" s="33"/>
      <c r="U28" s="33"/>
      <c r="V28" s="33"/>
      <c r="W28" s="239" t="s">
        <v>34</v>
      </c>
      <c r="X28" s="239"/>
      <c r="Y28" s="239"/>
      <c r="Z28" s="239"/>
      <c r="AA28" s="239"/>
      <c r="AB28" s="239"/>
      <c r="AC28" s="239"/>
      <c r="AD28" s="239"/>
      <c r="AE28" s="239"/>
      <c r="AF28" s="33"/>
      <c r="AG28" s="33"/>
      <c r="AH28" s="33"/>
      <c r="AI28" s="33"/>
      <c r="AJ28" s="33"/>
      <c r="AK28" s="239" t="s">
        <v>35</v>
      </c>
      <c r="AL28" s="239"/>
      <c r="AM28" s="239"/>
      <c r="AN28" s="239"/>
      <c r="AO28" s="239"/>
      <c r="AP28" s="33"/>
      <c r="AQ28" s="33"/>
      <c r="AR28" s="36"/>
      <c r="BE28" s="229"/>
    </row>
    <row r="29" spans="1:71" s="3" customFormat="1" ht="14.45" customHeight="1">
      <c r="B29" s="37"/>
      <c r="C29" s="38"/>
      <c r="D29" s="26" t="s">
        <v>36</v>
      </c>
      <c r="E29" s="38"/>
      <c r="F29" s="26" t="s">
        <v>37</v>
      </c>
      <c r="G29" s="38"/>
      <c r="H29" s="38"/>
      <c r="I29" s="38"/>
      <c r="J29" s="38"/>
      <c r="K29" s="38"/>
      <c r="L29" s="223">
        <v>0.21</v>
      </c>
      <c r="M29" s="222"/>
      <c r="N29" s="222"/>
      <c r="O29" s="222"/>
      <c r="P29" s="222"/>
      <c r="Q29" s="38"/>
      <c r="R29" s="38"/>
      <c r="S29" s="38"/>
      <c r="T29" s="38"/>
      <c r="U29" s="38"/>
      <c r="V29" s="38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8"/>
      <c r="AG29" s="38"/>
      <c r="AH29" s="38"/>
      <c r="AI29" s="38"/>
      <c r="AJ29" s="38"/>
      <c r="AK29" s="221">
        <f>ROUND(AV94, 2)</f>
        <v>0</v>
      </c>
      <c r="AL29" s="222"/>
      <c r="AM29" s="222"/>
      <c r="AN29" s="222"/>
      <c r="AO29" s="222"/>
      <c r="AP29" s="38"/>
      <c r="AQ29" s="38"/>
      <c r="AR29" s="39"/>
      <c r="BE29" s="230"/>
    </row>
    <row r="30" spans="1:71" s="3" customFormat="1" ht="14.45" customHeight="1">
      <c r="B30" s="37"/>
      <c r="C30" s="38"/>
      <c r="D30" s="38"/>
      <c r="E30" s="38"/>
      <c r="F30" s="26" t="s">
        <v>38</v>
      </c>
      <c r="G30" s="38"/>
      <c r="H30" s="38"/>
      <c r="I30" s="38"/>
      <c r="J30" s="38"/>
      <c r="K30" s="38"/>
      <c r="L30" s="223">
        <v>0.15</v>
      </c>
      <c r="M30" s="222"/>
      <c r="N30" s="222"/>
      <c r="O30" s="222"/>
      <c r="P30" s="222"/>
      <c r="Q30" s="38"/>
      <c r="R30" s="38"/>
      <c r="S30" s="38"/>
      <c r="T30" s="38"/>
      <c r="U30" s="38"/>
      <c r="V30" s="38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8"/>
      <c r="AG30" s="38"/>
      <c r="AH30" s="38"/>
      <c r="AI30" s="38"/>
      <c r="AJ30" s="38"/>
      <c r="AK30" s="221">
        <f>ROUND(AW94, 2)</f>
        <v>0</v>
      </c>
      <c r="AL30" s="222"/>
      <c r="AM30" s="222"/>
      <c r="AN30" s="222"/>
      <c r="AO30" s="222"/>
      <c r="AP30" s="38"/>
      <c r="AQ30" s="38"/>
      <c r="AR30" s="39"/>
      <c r="BE30" s="230"/>
    </row>
    <row r="31" spans="1:71" s="3" customFormat="1" ht="14.45" hidden="1" customHeight="1">
      <c r="B31" s="37"/>
      <c r="C31" s="38"/>
      <c r="D31" s="38"/>
      <c r="E31" s="38"/>
      <c r="F31" s="26" t="s">
        <v>39</v>
      </c>
      <c r="G31" s="38"/>
      <c r="H31" s="38"/>
      <c r="I31" s="38"/>
      <c r="J31" s="38"/>
      <c r="K31" s="38"/>
      <c r="L31" s="223">
        <v>0.21</v>
      </c>
      <c r="M31" s="222"/>
      <c r="N31" s="222"/>
      <c r="O31" s="222"/>
      <c r="P31" s="222"/>
      <c r="Q31" s="38"/>
      <c r="R31" s="38"/>
      <c r="S31" s="38"/>
      <c r="T31" s="38"/>
      <c r="U31" s="38"/>
      <c r="V31" s="38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F31" s="38"/>
      <c r="AG31" s="38"/>
      <c r="AH31" s="38"/>
      <c r="AI31" s="38"/>
      <c r="AJ31" s="38"/>
      <c r="AK31" s="221">
        <v>0</v>
      </c>
      <c r="AL31" s="222"/>
      <c r="AM31" s="222"/>
      <c r="AN31" s="222"/>
      <c r="AO31" s="222"/>
      <c r="AP31" s="38"/>
      <c r="AQ31" s="38"/>
      <c r="AR31" s="39"/>
      <c r="BE31" s="230"/>
    </row>
    <row r="32" spans="1:71" s="3" customFormat="1" ht="14.45" hidden="1" customHeight="1">
      <c r="B32" s="37"/>
      <c r="C32" s="38"/>
      <c r="D32" s="38"/>
      <c r="E32" s="38"/>
      <c r="F32" s="26" t="s">
        <v>40</v>
      </c>
      <c r="G32" s="38"/>
      <c r="H32" s="38"/>
      <c r="I32" s="38"/>
      <c r="J32" s="38"/>
      <c r="K32" s="38"/>
      <c r="L32" s="223">
        <v>0.15</v>
      </c>
      <c r="M32" s="222"/>
      <c r="N32" s="222"/>
      <c r="O32" s="222"/>
      <c r="P32" s="222"/>
      <c r="Q32" s="38"/>
      <c r="R32" s="38"/>
      <c r="S32" s="38"/>
      <c r="T32" s="38"/>
      <c r="U32" s="38"/>
      <c r="V32" s="38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F32" s="38"/>
      <c r="AG32" s="38"/>
      <c r="AH32" s="38"/>
      <c r="AI32" s="38"/>
      <c r="AJ32" s="38"/>
      <c r="AK32" s="221">
        <v>0</v>
      </c>
      <c r="AL32" s="222"/>
      <c r="AM32" s="222"/>
      <c r="AN32" s="222"/>
      <c r="AO32" s="222"/>
      <c r="AP32" s="38"/>
      <c r="AQ32" s="38"/>
      <c r="AR32" s="39"/>
      <c r="BE32" s="230"/>
    </row>
    <row r="33" spans="1:57" s="3" customFormat="1" ht="14.45" hidden="1" customHeight="1">
      <c r="B33" s="37"/>
      <c r="C33" s="38"/>
      <c r="D33" s="38"/>
      <c r="E33" s="38"/>
      <c r="F33" s="26" t="s">
        <v>41</v>
      </c>
      <c r="G33" s="38"/>
      <c r="H33" s="38"/>
      <c r="I33" s="38"/>
      <c r="J33" s="38"/>
      <c r="K33" s="38"/>
      <c r="L33" s="223">
        <v>0</v>
      </c>
      <c r="M33" s="222"/>
      <c r="N33" s="222"/>
      <c r="O33" s="222"/>
      <c r="P33" s="222"/>
      <c r="Q33" s="38"/>
      <c r="R33" s="38"/>
      <c r="S33" s="38"/>
      <c r="T33" s="38"/>
      <c r="U33" s="38"/>
      <c r="V33" s="38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8"/>
      <c r="AG33" s="38"/>
      <c r="AH33" s="38"/>
      <c r="AI33" s="38"/>
      <c r="AJ33" s="38"/>
      <c r="AK33" s="221">
        <v>0</v>
      </c>
      <c r="AL33" s="222"/>
      <c r="AM33" s="222"/>
      <c r="AN33" s="222"/>
      <c r="AO33" s="222"/>
      <c r="AP33" s="38"/>
      <c r="AQ33" s="38"/>
      <c r="AR33" s="39"/>
      <c r="BE33" s="230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29"/>
    </row>
    <row r="35" spans="1:57" s="2" customFormat="1" ht="25.9" customHeight="1">
      <c r="A35" s="31"/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27" t="s">
        <v>44</v>
      </c>
      <c r="Y35" s="225"/>
      <c r="Z35" s="225"/>
      <c r="AA35" s="225"/>
      <c r="AB35" s="225"/>
      <c r="AC35" s="42"/>
      <c r="AD35" s="42"/>
      <c r="AE35" s="42"/>
      <c r="AF35" s="42"/>
      <c r="AG35" s="42"/>
      <c r="AH35" s="42"/>
      <c r="AI35" s="42"/>
      <c r="AJ35" s="42"/>
      <c r="AK35" s="224">
        <f>SUM(AK26:AK33)</f>
        <v>0</v>
      </c>
      <c r="AL35" s="225"/>
      <c r="AM35" s="225"/>
      <c r="AN35" s="225"/>
      <c r="AO35" s="226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46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47</v>
      </c>
      <c r="AI60" s="35"/>
      <c r="AJ60" s="35"/>
      <c r="AK60" s="35"/>
      <c r="AL60" s="35"/>
      <c r="AM60" s="49" t="s">
        <v>48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49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50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47</v>
      </c>
      <c r="AI75" s="35"/>
      <c r="AJ75" s="35"/>
      <c r="AK75" s="35"/>
      <c r="AL75" s="35"/>
      <c r="AM75" s="49" t="s">
        <v>48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15aBi20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50" t="str">
        <f>K6</f>
        <v>15aBi20 Starkoč čp. 90, sociální byty II NP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52">
        <f>IF(AN8= "","",AN8)</f>
        <v>44070</v>
      </c>
      <c r="AN87" s="252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53" t="str">
        <f>IF(E17="","",E17)</f>
        <v xml:space="preserve"> </v>
      </c>
      <c r="AN89" s="254"/>
      <c r="AO89" s="254"/>
      <c r="AP89" s="254"/>
      <c r="AQ89" s="33"/>
      <c r="AR89" s="36"/>
      <c r="AS89" s="255" t="s">
        <v>52</v>
      </c>
      <c r="AT89" s="256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30</v>
      </c>
      <c r="AJ90" s="33"/>
      <c r="AK90" s="33"/>
      <c r="AL90" s="33"/>
      <c r="AM90" s="253" t="str">
        <f>IF(E20="","",E20)</f>
        <v xml:space="preserve"> </v>
      </c>
      <c r="AN90" s="254"/>
      <c r="AO90" s="254"/>
      <c r="AP90" s="254"/>
      <c r="AQ90" s="33"/>
      <c r="AR90" s="36"/>
      <c r="AS90" s="257"/>
      <c r="AT90" s="258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59"/>
      <c r="AT91" s="260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5" t="s">
        <v>53</v>
      </c>
      <c r="D92" s="246"/>
      <c r="E92" s="246"/>
      <c r="F92" s="246"/>
      <c r="G92" s="246"/>
      <c r="H92" s="70"/>
      <c r="I92" s="248" t="s">
        <v>54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7" t="s">
        <v>55</v>
      </c>
      <c r="AH92" s="246"/>
      <c r="AI92" s="246"/>
      <c r="AJ92" s="246"/>
      <c r="AK92" s="246"/>
      <c r="AL92" s="246"/>
      <c r="AM92" s="246"/>
      <c r="AN92" s="248" t="s">
        <v>56</v>
      </c>
      <c r="AO92" s="246"/>
      <c r="AP92" s="249"/>
      <c r="AQ92" s="71" t="s">
        <v>57</v>
      </c>
      <c r="AR92" s="36"/>
      <c r="AS92" s="72" t="s">
        <v>58</v>
      </c>
      <c r="AT92" s="73" t="s">
        <v>59</v>
      </c>
      <c r="AU92" s="73" t="s">
        <v>60</v>
      </c>
      <c r="AV92" s="73" t="s">
        <v>61</v>
      </c>
      <c r="AW92" s="73" t="s">
        <v>62</v>
      </c>
      <c r="AX92" s="73" t="s">
        <v>63</v>
      </c>
      <c r="AY92" s="73" t="s">
        <v>64</v>
      </c>
      <c r="AZ92" s="73" t="s">
        <v>65</v>
      </c>
      <c r="BA92" s="73" t="s">
        <v>66</v>
      </c>
      <c r="BB92" s="73" t="s">
        <v>67</v>
      </c>
      <c r="BC92" s="73" t="s">
        <v>68</v>
      </c>
      <c r="BD92" s="74" t="s">
        <v>69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70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3">
        <f>ROUND(SUM(AG95:AG100),2)</f>
        <v>0</v>
      </c>
      <c r="AH94" s="243"/>
      <c r="AI94" s="243"/>
      <c r="AJ94" s="243"/>
      <c r="AK94" s="243"/>
      <c r="AL94" s="243"/>
      <c r="AM94" s="243"/>
      <c r="AN94" s="244">
        <f t="shared" ref="AN94:AN100" si="0">SUM(AG94,AT94)</f>
        <v>0</v>
      </c>
      <c r="AO94" s="244"/>
      <c r="AP94" s="244"/>
      <c r="AQ94" s="82" t="s">
        <v>1</v>
      </c>
      <c r="AR94" s="83"/>
      <c r="AS94" s="84">
        <f>ROUND(SUM(AS95:AS100),2)</f>
        <v>0</v>
      </c>
      <c r="AT94" s="85">
        <f t="shared" ref="AT94:AT100" si="1">ROUND(SUM(AV94:AW94),2)</f>
        <v>0</v>
      </c>
      <c r="AU94" s="86">
        <f>ROUND(SUM(AU95:AU100),5)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ROUND(SUM(AZ95:AZ100),2)</f>
        <v>0</v>
      </c>
      <c r="BA94" s="85">
        <f>ROUND(SUM(BA95:BA100),2)</f>
        <v>0</v>
      </c>
      <c r="BB94" s="85">
        <f>ROUND(SUM(BB95:BB100),2)</f>
        <v>0</v>
      </c>
      <c r="BC94" s="85">
        <f>ROUND(SUM(BC95:BC100),2)</f>
        <v>0</v>
      </c>
      <c r="BD94" s="87">
        <f>ROUND(SUM(BD95:BD100),2)</f>
        <v>0</v>
      </c>
      <c r="BS94" s="88" t="s">
        <v>71</v>
      </c>
      <c r="BT94" s="88" t="s">
        <v>72</v>
      </c>
      <c r="BU94" s="89" t="s">
        <v>73</v>
      </c>
      <c r="BV94" s="88" t="s">
        <v>74</v>
      </c>
      <c r="BW94" s="88" t="s">
        <v>5</v>
      </c>
      <c r="BX94" s="88" t="s">
        <v>75</v>
      </c>
      <c r="CL94" s="88" t="s">
        <v>1</v>
      </c>
    </row>
    <row r="95" spans="1:91" s="7" customFormat="1" ht="16.5" customHeight="1">
      <c r="A95" s="90" t="s">
        <v>76</v>
      </c>
      <c r="B95" s="91"/>
      <c r="C95" s="92"/>
      <c r="D95" s="242" t="s">
        <v>77</v>
      </c>
      <c r="E95" s="242"/>
      <c r="F95" s="242"/>
      <c r="G95" s="242"/>
      <c r="H95" s="242"/>
      <c r="I95" s="93"/>
      <c r="J95" s="242" t="s">
        <v>78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0">
        <f>'SO-03 - Stavební řešení'!J30</f>
        <v>0</v>
      </c>
      <c r="AH95" s="241"/>
      <c r="AI95" s="241"/>
      <c r="AJ95" s="241"/>
      <c r="AK95" s="241"/>
      <c r="AL95" s="241"/>
      <c r="AM95" s="241"/>
      <c r="AN95" s="240">
        <f t="shared" si="0"/>
        <v>0</v>
      </c>
      <c r="AO95" s="241"/>
      <c r="AP95" s="241"/>
      <c r="AQ95" s="94" t="s">
        <v>79</v>
      </c>
      <c r="AR95" s="95"/>
      <c r="AS95" s="96">
        <v>0</v>
      </c>
      <c r="AT95" s="97">
        <f t="shared" si="1"/>
        <v>0</v>
      </c>
      <c r="AU95" s="98">
        <f>'SO-03 - Stavební řešení'!P138</f>
        <v>0</v>
      </c>
      <c r="AV95" s="97">
        <f>'SO-03 - Stavební řešení'!J33</f>
        <v>0</v>
      </c>
      <c r="AW95" s="97">
        <f>'SO-03 - Stavební řešení'!J34</f>
        <v>0</v>
      </c>
      <c r="AX95" s="97">
        <f>'SO-03 - Stavební řešení'!J35</f>
        <v>0</v>
      </c>
      <c r="AY95" s="97">
        <f>'SO-03 - Stavební řešení'!J36</f>
        <v>0</v>
      </c>
      <c r="AZ95" s="97">
        <f>'SO-03 - Stavební řešení'!F33</f>
        <v>0</v>
      </c>
      <c r="BA95" s="97">
        <f>'SO-03 - Stavební řešení'!F34</f>
        <v>0</v>
      </c>
      <c r="BB95" s="97">
        <f>'SO-03 - Stavební řešení'!F35</f>
        <v>0</v>
      </c>
      <c r="BC95" s="97">
        <f>'SO-03 - Stavební řešení'!F36</f>
        <v>0</v>
      </c>
      <c r="BD95" s="99">
        <f>'SO-03 - Stavební řešení'!F37</f>
        <v>0</v>
      </c>
      <c r="BT95" s="100" t="s">
        <v>80</v>
      </c>
      <c r="BV95" s="100" t="s">
        <v>74</v>
      </c>
      <c r="BW95" s="100" t="s">
        <v>81</v>
      </c>
      <c r="BX95" s="100" t="s">
        <v>5</v>
      </c>
      <c r="CL95" s="100" t="s">
        <v>1</v>
      </c>
      <c r="CM95" s="100" t="s">
        <v>80</v>
      </c>
    </row>
    <row r="96" spans="1:91" s="7" customFormat="1" ht="16.5" customHeight="1">
      <c r="A96" s="90" t="s">
        <v>76</v>
      </c>
      <c r="B96" s="91"/>
      <c r="C96" s="92"/>
      <c r="D96" s="242" t="s">
        <v>82</v>
      </c>
      <c r="E96" s="242"/>
      <c r="F96" s="242"/>
      <c r="G96" s="242"/>
      <c r="H96" s="242"/>
      <c r="I96" s="93"/>
      <c r="J96" s="242" t="s">
        <v>83</v>
      </c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0">
        <f>'SO-04 - ZTI'!J30</f>
        <v>0</v>
      </c>
      <c r="AH96" s="241"/>
      <c r="AI96" s="241"/>
      <c r="AJ96" s="241"/>
      <c r="AK96" s="241"/>
      <c r="AL96" s="241"/>
      <c r="AM96" s="241"/>
      <c r="AN96" s="240">
        <f t="shared" si="0"/>
        <v>0</v>
      </c>
      <c r="AO96" s="241"/>
      <c r="AP96" s="241"/>
      <c r="AQ96" s="94" t="s">
        <v>79</v>
      </c>
      <c r="AR96" s="95"/>
      <c r="AS96" s="96">
        <v>0</v>
      </c>
      <c r="AT96" s="97">
        <f t="shared" si="1"/>
        <v>0</v>
      </c>
      <c r="AU96" s="98">
        <f>'SO-04 - ZTI'!P124</f>
        <v>0</v>
      </c>
      <c r="AV96" s="97">
        <f>'SO-04 - ZTI'!J33</f>
        <v>0</v>
      </c>
      <c r="AW96" s="97">
        <f>'SO-04 - ZTI'!J34</f>
        <v>0</v>
      </c>
      <c r="AX96" s="97">
        <f>'SO-04 - ZTI'!J35</f>
        <v>0</v>
      </c>
      <c r="AY96" s="97">
        <f>'SO-04 - ZTI'!J36</f>
        <v>0</v>
      </c>
      <c r="AZ96" s="97">
        <f>'SO-04 - ZTI'!F33</f>
        <v>0</v>
      </c>
      <c r="BA96" s="97">
        <f>'SO-04 - ZTI'!F34</f>
        <v>0</v>
      </c>
      <c r="BB96" s="97">
        <f>'SO-04 - ZTI'!F35</f>
        <v>0</v>
      </c>
      <c r="BC96" s="97">
        <f>'SO-04 - ZTI'!F36</f>
        <v>0</v>
      </c>
      <c r="BD96" s="99">
        <f>'SO-04 - ZTI'!F37</f>
        <v>0</v>
      </c>
      <c r="BT96" s="100" t="s">
        <v>80</v>
      </c>
      <c r="BV96" s="100" t="s">
        <v>74</v>
      </c>
      <c r="BW96" s="100" t="s">
        <v>84</v>
      </c>
      <c r="BX96" s="100" t="s">
        <v>5</v>
      </c>
      <c r="CL96" s="100" t="s">
        <v>1</v>
      </c>
      <c r="CM96" s="100" t="s">
        <v>80</v>
      </c>
    </row>
    <row r="97" spans="1:91" s="7" customFormat="1" ht="16.5" customHeight="1">
      <c r="A97" s="90" t="s">
        <v>76</v>
      </c>
      <c r="B97" s="91"/>
      <c r="C97" s="92"/>
      <c r="D97" s="242" t="s">
        <v>85</v>
      </c>
      <c r="E97" s="242"/>
      <c r="F97" s="242"/>
      <c r="G97" s="242"/>
      <c r="H97" s="242"/>
      <c r="I97" s="93"/>
      <c r="J97" s="242" t="s">
        <v>86</v>
      </c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0">
        <f>'SO-05 - PLYN'!J30</f>
        <v>0</v>
      </c>
      <c r="AH97" s="241"/>
      <c r="AI97" s="241"/>
      <c r="AJ97" s="241"/>
      <c r="AK97" s="241"/>
      <c r="AL97" s="241"/>
      <c r="AM97" s="241"/>
      <c r="AN97" s="240">
        <f t="shared" si="0"/>
        <v>0</v>
      </c>
      <c r="AO97" s="241"/>
      <c r="AP97" s="241"/>
      <c r="AQ97" s="94" t="s">
        <v>79</v>
      </c>
      <c r="AR97" s="95"/>
      <c r="AS97" s="96">
        <v>0</v>
      </c>
      <c r="AT97" s="97">
        <f t="shared" si="1"/>
        <v>0</v>
      </c>
      <c r="AU97" s="98">
        <f>'SO-05 - PLYN'!P121</f>
        <v>0</v>
      </c>
      <c r="AV97" s="97">
        <f>'SO-05 - PLYN'!J33</f>
        <v>0</v>
      </c>
      <c r="AW97" s="97">
        <f>'SO-05 - PLYN'!J34</f>
        <v>0</v>
      </c>
      <c r="AX97" s="97">
        <f>'SO-05 - PLYN'!J35</f>
        <v>0</v>
      </c>
      <c r="AY97" s="97">
        <f>'SO-05 - PLYN'!J36</f>
        <v>0</v>
      </c>
      <c r="AZ97" s="97">
        <f>'SO-05 - PLYN'!F33</f>
        <v>0</v>
      </c>
      <c r="BA97" s="97">
        <f>'SO-05 - PLYN'!F34</f>
        <v>0</v>
      </c>
      <c r="BB97" s="97">
        <f>'SO-05 - PLYN'!F35</f>
        <v>0</v>
      </c>
      <c r="BC97" s="97">
        <f>'SO-05 - PLYN'!F36</f>
        <v>0</v>
      </c>
      <c r="BD97" s="99">
        <f>'SO-05 - PLYN'!F37</f>
        <v>0</v>
      </c>
      <c r="BT97" s="100" t="s">
        <v>80</v>
      </c>
      <c r="BV97" s="100" t="s">
        <v>74</v>
      </c>
      <c r="BW97" s="100" t="s">
        <v>87</v>
      </c>
      <c r="BX97" s="100" t="s">
        <v>5</v>
      </c>
      <c r="CL97" s="100" t="s">
        <v>1</v>
      </c>
      <c r="CM97" s="100" t="s">
        <v>80</v>
      </c>
    </row>
    <row r="98" spans="1:91" s="7" customFormat="1" ht="16.5" customHeight="1">
      <c r="A98" s="90" t="s">
        <v>76</v>
      </c>
      <c r="B98" s="91"/>
      <c r="C98" s="92"/>
      <c r="D98" s="242" t="s">
        <v>88</v>
      </c>
      <c r="E98" s="242"/>
      <c r="F98" s="242"/>
      <c r="G98" s="242"/>
      <c r="H98" s="242"/>
      <c r="I98" s="93"/>
      <c r="J98" s="242" t="s">
        <v>89</v>
      </c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0">
        <f>'SO-06 - ÚT'!J30</f>
        <v>0</v>
      </c>
      <c r="AH98" s="241"/>
      <c r="AI98" s="241"/>
      <c r="AJ98" s="241"/>
      <c r="AK98" s="241"/>
      <c r="AL98" s="241"/>
      <c r="AM98" s="241"/>
      <c r="AN98" s="240">
        <f t="shared" si="0"/>
        <v>0</v>
      </c>
      <c r="AO98" s="241"/>
      <c r="AP98" s="241"/>
      <c r="AQ98" s="94" t="s">
        <v>79</v>
      </c>
      <c r="AR98" s="95"/>
      <c r="AS98" s="96">
        <v>0</v>
      </c>
      <c r="AT98" s="97">
        <f t="shared" si="1"/>
        <v>0</v>
      </c>
      <c r="AU98" s="98">
        <f>'SO-06 - ÚT'!P122</f>
        <v>0</v>
      </c>
      <c r="AV98" s="97">
        <f>'SO-06 - ÚT'!J33</f>
        <v>0</v>
      </c>
      <c r="AW98" s="97">
        <f>'SO-06 - ÚT'!J34</f>
        <v>0</v>
      </c>
      <c r="AX98" s="97">
        <f>'SO-06 - ÚT'!J35</f>
        <v>0</v>
      </c>
      <c r="AY98" s="97">
        <f>'SO-06 - ÚT'!J36</f>
        <v>0</v>
      </c>
      <c r="AZ98" s="97">
        <f>'SO-06 - ÚT'!F33</f>
        <v>0</v>
      </c>
      <c r="BA98" s="97">
        <f>'SO-06 - ÚT'!F34</f>
        <v>0</v>
      </c>
      <c r="BB98" s="97">
        <f>'SO-06 - ÚT'!F35</f>
        <v>0</v>
      </c>
      <c r="BC98" s="97">
        <f>'SO-06 - ÚT'!F36</f>
        <v>0</v>
      </c>
      <c r="BD98" s="99">
        <f>'SO-06 - ÚT'!F37</f>
        <v>0</v>
      </c>
      <c r="BT98" s="100" t="s">
        <v>80</v>
      </c>
      <c r="BV98" s="100" t="s">
        <v>74</v>
      </c>
      <c r="BW98" s="100" t="s">
        <v>90</v>
      </c>
      <c r="BX98" s="100" t="s">
        <v>5</v>
      </c>
      <c r="CL98" s="100" t="s">
        <v>1</v>
      </c>
      <c r="CM98" s="100" t="s">
        <v>80</v>
      </c>
    </row>
    <row r="99" spans="1:91" s="7" customFormat="1" ht="16.5" customHeight="1">
      <c r="A99" s="90" t="s">
        <v>76</v>
      </c>
      <c r="B99" s="91"/>
      <c r="C99" s="92"/>
      <c r="D99" s="242" t="s">
        <v>91</v>
      </c>
      <c r="E99" s="242"/>
      <c r="F99" s="242"/>
      <c r="G99" s="242"/>
      <c r="H99" s="242"/>
      <c r="I99" s="93"/>
      <c r="J99" s="242" t="s">
        <v>92</v>
      </c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0">
        <f>'SO-07 - ELEKTRO'!J30</f>
        <v>0</v>
      </c>
      <c r="AH99" s="241"/>
      <c r="AI99" s="241"/>
      <c r="AJ99" s="241"/>
      <c r="AK99" s="241"/>
      <c r="AL99" s="241"/>
      <c r="AM99" s="241"/>
      <c r="AN99" s="240">
        <f t="shared" si="0"/>
        <v>0</v>
      </c>
      <c r="AO99" s="241"/>
      <c r="AP99" s="241"/>
      <c r="AQ99" s="94" t="s">
        <v>79</v>
      </c>
      <c r="AR99" s="95"/>
      <c r="AS99" s="96">
        <v>0</v>
      </c>
      <c r="AT99" s="97">
        <f t="shared" si="1"/>
        <v>0</v>
      </c>
      <c r="AU99" s="98">
        <f>'SO-07 - ELEKTRO'!P120</f>
        <v>0</v>
      </c>
      <c r="AV99" s="97">
        <f>'SO-07 - ELEKTRO'!J33</f>
        <v>0</v>
      </c>
      <c r="AW99" s="97">
        <f>'SO-07 - ELEKTRO'!J34</f>
        <v>0</v>
      </c>
      <c r="AX99" s="97">
        <f>'SO-07 - ELEKTRO'!J35</f>
        <v>0</v>
      </c>
      <c r="AY99" s="97">
        <f>'SO-07 - ELEKTRO'!J36</f>
        <v>0</v>
      </c>
      <c r="AZ99" s="97">
        <f>'SO-07 - ELEKTRO'!F33</f>
        <v>0</v>
      </c>
      <c r="BA99" s="97">
        <f>'SO-07 - ELEKTRO'!F34</f>
        <v>0</v>
      </c>
      <c r="BB99" s="97">
        <f>'SO-07 - ELEKTRO'!F35</f>
        <v>0</v>
      </c>
      <c r="BC99" s="97">
        <f>'SO-07 - ELEKTRO'!F36</f>
        <v>0</v>
      </c>
      <c r="BD99" s="99">
        <f>'SO-07 - ELEKTRO'!F37</f>
        <v>0</v>
      </c>
      <c r="BT99" s="100" t="s">
        <v>80</v>
      </c>
      <c r="BV99" s="100" t="s">
        <v>74</v>
      </c>
      <c r="BW99" s="100" t="s">
        <v>93</v>
      </c>
      <c r="BX99" s="100" t="s">
        <v>5</v>
      </c>
      <c r="CL99" s="100" t="s">
        <v>1</v>
      </c>
      <c r="CM99" s="100" t="s">
        <v>80</v>
      </c>
    </row>
    <row r="100" spans="1:91" s="7" customFormat="1" ht="16.5" customHeight="1">
      <c r="A100" s="90" t="s">
        <v>76</v>
      </c>
      <c r="B100" s="91"/>
      <c r="C100" s="92"/>
      <c r="D100" s="242" t="s">
        <v>94</v>
      </c>
      <c r="E100" s="242"/>
      <c r="F100" s="242"/>
      <c r="G100" s="242"/>
      <c r="H100" s="242"/>
      <c r="I100" s="93"/>
      <c r="J100" s="242" t="s">
        <v>95</v>
      </c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0">
        <f>'SO-10 - Vedlejší rozpočto...'!J30</f>
        <v>0</v>
      </c>
      <c r="AH100" s="241"/>
      <c r="AI100" s="241"/>
      <c r="AJ100" s="241"/>
      <c r="AK100" s="241"/>
      <c r="AL100" s="241"/>
      <c r="AM100" s="241"/>
      <c r="AN100" s="240">
        <f t="shared" si="0"/>
        <v>0</v>
      </c>
      <c r="AO100" s="241"/>
      <c r="AP100" s="241"/>
      <c r="AQ100" s="94" t="s">
        <v>79</v>
      </c>
      <c r="AR100" s="95"/>
      <c r="AS100" s="101">
        <v>0</v>
      </c>
      <c r="AT100" s="102">
        <f t="shared" si="1"/>
        <v>0</v>
      </c>
      <c r="AU100" s="103">
        <f>'SO-10 - Vedlejší rozpočto...'!P119</f>
        <v>0</v>
      </c>
      <c r="AV100" s="102">
        <f>'SO-10 - Vedlejší rozpočto...'!J33</f>
        <v>0</v>
      </c>
      <c r="AW100" s="102">
        <f>'SO-10 - Vedlejší rozpočto...'!J34</f>
        <v>0</v>
      </c>
      <c r="AX100" s="102">
        <f>'SO-10 - Vedlejší rozpočto...'!J35</f>
        <v>0</v>
      </c>
      <c r="AY100" s="102">
        <f>'SO-10 - Vedlejší rozpočto...'!J36</f>
        <v>0</v>
      </c>
      <c r="AZ100" s="102">
        <f>'SO-10 - Vedlejší rozpočto...'!F33</f>
        <v>0</v>
      </c>
      <c r="BA100" s="102">
        <f>'SO-10 - Vedlejší rozpočto...'!F34</f>
        <v>0</v>
      </c>
      <c r="BB100" s="102">
        <f>'SO-10 - Vedlejší rozpočto...'!F35</f>
        <v>0</v>
      </c>
      <c r="BC100" s="102">
        <f>'SO-10 - Vedlejší rozpočto...'!F36</f>
        <v>0</v>
      </c>
      <c r="BD100" s="104">
        <f>'SO-10 - Vedlejší rozpočto...'!F37</f>
        <v>0</v>
      </c>
      <c r="BT100" s="100" t="s">
        <v>80</v>
      </c>
      <c r="BV100" s="100" t="s">
        <v>74</v>
      </c>
      <c r="BW100" s="100" t="s">
        <v>96</v>
      </c>
      <c r="BX100" s="100" t="s">
        <v>5</v>
      </c>
      <c r="CL100" s="100" t="s">
        <v>1</v>
      </c>
      <c r="CM100" s="100" t="s">
        <v>80</v>
      </c>
    </row>
    <row r="101" spans="1:91" s="2" customFormat="1" ht="30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36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</sheetData>
  <sheetProtection password="CC35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-03 - Stavební řešení'!C2" display="/"/>
    <hyperlink ref="A96" location="'SO-04 - ZTI'!C2" display="/"/>
    <hyperlink ref="A97" location="'SO-05 - PLYN'!C2" display="/"/>
    <hyperlink ref="A98" location="'SO-06 - ÚT'!C2" display="/"/>
    <hyperlink ref="A99" location="'SO-07 - ELEKTRO'!C2" display="/"/>
    <hyperlink ref="A100" location="'SO-10 - Vedlejší rozpočt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81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99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ROUND(J138,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ROUND((SUM(BE138:BE290)),  2)</f>
        <v>0</v>
      </c>
      <c r="G33" s="31"/>
      <c r="H33" s="31"/>
      <c r="I33" s="121">
        <v>0.21</v>
      </c>
      <c r="J33" s="120">
        <f>ROUND(((SUM(BE138:BE290))*I33),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ROUND((SUM(BF138:BF290)),  2)</f>
        <v>0</v>
      </c>
      <c r="G34" s="31"/>
      <c r="H34" s="31"/>
      <c r="I34" s="121">
        <v>0.15</v>
      </c>
      <c r="J34" s="120">
        <f>ROUND(((SUM(BF138:BF290))*I34),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ROUND((SUM(BG138:BG290)),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ROUND((SUM(BH138:BH290)),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ROUND((SUM(BI138:BI290)),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SO-03 - Stavební řešení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J138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2:12" s="9" customFormat="1" ht="24.95" customHeight="1">
      <c r="B97" s="144"/>
      <c r="C97" s="145"/>
      <c r="D97" s="146" t="s">
        <v>105</v>
      </c>
      <c r="E97" s="147"/>
      <c r="F97" s="147"/>
      <c r="G97" s="147"/>
      <c r="H97" s="147"/>
      <c r="I97" s="147"/>
      <c r="J97" s="148">
        <f>J139</f>
        <v>0</v>
      </c>
      <c r="K97" s="145"/>
      <c r="L97" s="149"/>
    </row>
    <row r="98" spans="2:12" s="10" customFormat="1" ht="19.899999999999999" customHeight="1">
      <c r="B98" s="150"/>
      <c r="C98" s="151"/>
      <c r="D98" s="152" t="s">
        <v>106</v>
      </c>
      <c r="E98" s="153"/>
      <c r="F98" s="153"/>
      <c r="G98" s="153"/>
      <c r="H98" s="153"/>
      <c r="I98" s="153"/>
      <c r="J98" s="154">
        <f>J140</f>
        <v>0</v>
      </c>
      <c r="K98" s="151"/>
      <c r="L98" s="155"/>
    </row>
    <row r="99" spans="2:12" s="10" customFormat="1" ht="19.899999999999999" customHeight="1">
      <c r="B99" s="150"/>
      <c r="C99" s="151"/>
      <c r="D99" s="152" t="s">
        <v>107</v>
      </c>
      <c r="E99" s="153"/>
      <c r="F99" s="153"/>
      <c r="G99" s="153"/>
      <c r="H99" s="153"/>
      <c r="I99" s="153"/>
      <c r="J99" s="154">
        <f>J154</f>
        <v>0</v>
      </c>
      <c r="K99" s="151"/>
      <c r="L99" s="155"/>
    </row>
    <row r="100" spans="2:12" s="10" customFormat="1" ht="19.899999999999999" customHeight="1">
      <c r="B100" s="150"/>
      <c r="C100" s="151"/>
      <c r="D100" s="152" t="s">
        <v>108</v>
      </c>
      <c r="E100" s="153"/>
      <c r="F100" s="153"/>
      <c r="G100" s="153"/>
      <c r="H100" s="153"/>
      <c r="I100" s="153"/>
      <c r="J100" s="154">
        <f>J164</f>
        <v>0</v>
      </c>
      <c r="K100" s="151"/>
      <c r="L100" s="155"/>
    </row>
    <row r="101" spans="2:12" s="10" customFormat="1" ht="19.899999999999999" customHeight="1">
      <c r="B101" s="150"/>
      <c r="C101" s="151"/>
      <c r="D101" s="152" t="s">
        <v>109</v>
      </c>
      <c r="E101" s="153"/>
      <c r="F101" s="153"/>
      <c r="G101" s="153"/>
      <c r="H101" s="153"/>
      <c r="I101" s="153"/>
      <c r="J101" s="154">
        <f>J166</f>
        <v>0</v>
      </c>
      <c r="K101" s="151"/>
      <c r="L101" s="155"/>
    </row>
    <row r="102" spans="2:12" s="10" customFormat="1" ht="19.899999999999999" customHeight="1">
      <c r="B102" s="150"/>
      <c r="C102" s="151"/>
      <c r="D102" s="152" t="s">
        <v>110</v>
      </c>
      <c r="E102" s="153"/>
      <c r="F102" s="153"/>
      <c r="G102" s="153"/>
      <c r="H102" s="153"/>
      <c r="I102" s="153"/>
      <c r="J102" s="154">
        <f>J171</f>
        <v>0</v>
      </c>
      <c r="K102" s="151"/>
      <c r="L102" s="155"/>
    </row>
    <row r="103" spans="2:12" s="10" customFormat="1" ht="19.899999999999999" customHeight="1">
      <c r="B103" s="150"/>
      <c r="C103" s="151"/>
      <c r="D103" s="152" t="s">
        <v>111</v>
      </c>
      <c r="E103" s="153"/>
      <c r="F103" s="153"/>
      <c r="G103" s="153"/>
      <c r="H103" s="153"/>
      <c r="I103" s="153"/>
      <c r="J103" s="154">
        <f>J178</f>
        <v>0</v>
      </c>
      <c r="K103" s="151"/>
      <c r="L103" s="155"/>
    </row>
    <row r="104" spans="2:12" s="10" customFormat="1" ht="19.899999999999999" customHeight="1">
      <c r="B104" s="150"/>
      <c r="C104" s="151"/>
      <c r="D104" s="152" t="s">
        <v>112</v>
      </c>
      <c r="E104" s="153"/>
      <c r="F104" s="153"/>
      <c r="G104" s="153"/>
      <c r="H104" s="153"/>
      <c r="I104" s="153"/>
      <c r="J104" s="154">
        <f>J203</f>
        <v>0</v>
      </c>
      <c r="K104" s="151"/>
      <c r="L104" s="155"/>
    </row>
    <row r="105" spans="2:12" s="9" customFormat="1" ht="24.95" customHeight="1">
      <c r="B105" s="144"/>
      <c r="C105" s="145"/>
      <c r="D105" s="146" t="s">
        <v>113</v>
      </c>
      <c r="E105" s="147"/>
      <c r="F105" s="147"/>
      <c r="G105" s="147"/>
      <c r="H105" s="147"/>
      <c r="I105" s="147"/>
      <c r="J105" s="148">
        <f>J205</f>
        <v>0</v>
      </c>
      <c r="K105" s="145"/>
      <c r="L105" s="149"/>
    </row>
    <row r="106" spans="2:12" s="10" customFormat="1" ht="19.899999999999999" customHeight="1">
      <c r="B106" s="150"/>
      <c r="C106" s="151"/>
      <c r="D106" s="152" t="s">
        <v>114</v>
      </c>
      <c r="E106" s="153"/>
      <c r="F106" s="153"/>
      <c r="G106" s="153"/>
      <c r="H106" s="153"/>
      <c r="I106" s="153"/>
      <c r="J106" s="154">
        <f>J206</f>
        <v>0</v>
      </c>
      <c r="K106" s="151"/>
      <c r="L106" s="155"/>
    </row>
    <row r="107" spans="2:12" s="10" customFormat="1" ht="19.899999999999999" customHeight="1">
      <c r="B107" s="150"/>
      <c r="C107" s="151"/>
      <c r="D107" s="152" t="s">
        <v>115</v>
      </c>
      <c r="E107" s="153"/>
      <c r="F107" s="153"/>
      <c r="G107" s="153"/>
      <c r="H107" s="153"/>
      <c r="I107" s="153"/>
      <c r="J107" s="154">
        <f>J211</f>
        <v>0</v>
      </c>
      <c r="K107" s="151"/>
      <c r="L107" s="155"/>
    </row>
    <row r="108" spans="2:12" s="10" customFormat="1" ht="19.899999999999999" customHeight="1">
      <c r="B108" s="150"/>
      <c r="C108" s="151"/>
      <c r="D108" s="152" t="s">
        <v>116</v>
      </c>
      <c r="E108" s="153"/>
      <c r="F108" s="153"/>
      <c r="G108" s="153"/>
      <c r="H108" s="153"/>
      <c r="I108" s="153"/>
      <c r="J108" s="154">
        <f>J218</f>
        <v>0</v>
      </c>
      <c r="K108" s="151"/>
      <c r="L108" s="155"/>
    </row>
    <row r="109" spans="2:12" s="10" customFormat="1" ht="14.85" customHeight="1">
      <c r="B109" s="150"/>
      <c r="C109" s="151"/>
      <c r="D109" s="152" t="s">
        <v>117</v>
      </c>
      <c r="E109" s="153"/>
      <c r="F109" s="153"/>
      <c r="G109" s="153"/>
      <c r="H109" s="153"/>
      <c r="I109" s="153"/>
      <c r="J109" s="154">
        <f>J228</f>
        <v>0</v>
      </c>
      <c r="K109" s="151"/>
      <c r="L109" s="155"/>
    </row>
    <row r="110" spans="2:12" s="10" customFormat="1" ht="19.899999999999999" customHeight="1">
      <c r="B110" s="150"/>
      <c r="C110" s="151"/>
      <c r="D110" s="152" t="s">
        <v>118</v>
      </c>
      <c r="E110" s="153"/>
      <c r="F110" s="153"/>
      <c r="G110" s="153"/>
      <c r="H110" s="153"/>
      <c r="I110" s="153"/>
      <c r="J110" s="154">
        <f>J232</f>
        <v>0</v>
      </c>
      <c r="K110" s="151"/>
      <c r="L110" s="155"/>
    </row>
    <row r="111" spans="2:12" s="10" customFormat="1" ht="19.899999999999999" customHeight="1">
      <c r="B111" s="150"/>
      <c r="C111" s="151"/>
      <c r="D111" s="152" t="s">
        <v>119</v>
      </c>
      <c r="E111" s="153"/>
      <c r="F111" s="153"/>
      <c r="G111" s="153"/>
      <c r="H111" s="153"/>
      <c r="I111" s="153"/>
      <c r="J111" s="154">
        <f>J259</f>
        <v>0</v>
      </c>
      <c r="K111" s="151"/>
      <c r="L111" s="155"/>
    </row>
    <row r="112" spans="2:12" s="10" customFormat="1" ht="19.899999999999999" customHeight="1">
      <c r="B112" s="150"/>
      <c r="C112" s="151"/>
      <c r="D112" s="152" t="s">
        <v>120</v>
      </c>
      <c r="E112" s="153"/>
      <c r="F112" s="153"/>
      <c r="G112" s="153"/>
      <c r="H112" s="153"/>
      <c r="I112" s="153"/>
      <c r="J112" s="154">
        <f>J263</f>
        <v>0</v>
      </c>
      <c r="K112" s="151"/>
      <c r="L112" s="155"/>
    </row>
    <row r="113" spans="1:31" s="10" customFormat="1" ht="19.899999999999999" customHeight="1">
      <c r="B113" s="150"/>
      <c r="C113" s="151"/>
      <c r="D113" s="152" t="s">
        <v>121</v>
      </c>
      <c r="E113" s="153"/>
      <c r="F113" s="153"/>
      <c r="G113" s="153"/>
      <c r="H113" s="153"/>
      <c r="I113" s="153"/>
      <c r="J113" s="154">
        <f>J271</f>
        <v>0</v>
      </c>
      <c r="K113" s="151"/>
      <c r="L113" s="155"/>
    </row>
    <row r="114" spans="1:31" s="10" customFormat="1" ht="19.899999999999999" customHeight="1">
      <c r="B114" s="150"/>
      <c r="C114" s="151"/>
      <c r="D114" s="152" t="s">
        <v>122</v>
      </c>
      <c r="E114" s="153"/>
      <c r="F114" s="153"/>
      <c r="G114" s="153"/>
      <c r="H114" s="153"/>
      <c r="I114" s="153"/>
      <c r="J114" s="154">
        <f>J278</f>
        <v>0</v>
      </c>
      <c r="K114" s="151"/>
      <c r="L114" s="155"/>
    </row>
    <row r="115" spans="1:31" s="10" customFormat="1" ht="19.899999999999999" customHeight="1">
      <c r="B115" s="150"/>
      <c r="C115" s="151"/>
      <c r="D115" s="152" t="s">
        <v>123</v>
      </c>
      <c r="E115" s="153"/>
      <c r="F115" s="153"/>
      <c r="G115" s="153"/>
      <c r="H115" s="153"/>
      <c r="I115" s="153"/>
      <c r="J115" s="154">
        <f>J282</f>
        <v>0</v>
      </c>
      <c r="K115" s="151"/>
      <c r="L115" s="155"/>
    </row>
    <row r="116" spans="1:31" s="10" customFormat="1" ht="19.899999999999999" customHeight="1">
      <c r="B116" s="150"/>
      <c r="C116" s="151"/>
      <c r="D116" s="152" t="s">
        <v>124</v>
      </c>
      <c r="E116" s="153"/>
      <c r="F116" s="153"/>
      <c r="G116" s="153"/>
      <c r="H116" s="153"/>
      <c r="I116" s="153"/>
      <c r="J116" s="154">
        <f>J287</f>
        <v>0</v>
      </c>
      <c r="K116" s="151"/>
      <c r="L116" s="155"/>
    </row>
    <row r="117" spans="1:31" s="9" customFormat="1" ht="24.95" customHeight="1">
      <c r="B117" s="144"/>
      <c r="C117" s="145"/>
      <c r="D117" s="146" t="s">
        <v>125</v>
      </c>
      <c r="E117" s="147"/>
      <c r="F117" s="147"/>
      <c r="G117" s="147"/>
      <c r="H117" s="147"/>
      <c r="I117" s="147"/>
      <c r="J117" s="148">
        <f>J289</f>
        <v>0</v>
      </c>
      <c r="K117" s="145"/>
      <c r="L117" s="149"/>
    </row>
    <row r="118" spans="1:31" s="10" customFormat="1" ht="19.899999999999999" customHeight="1">
      <c r="B118" s="150"/>
      <c r="C118" s="151"/>
      <c r="D118" s="152" t="s">
        <v>126</v>
      </c>
      <c r="E118" s="153"/>
      <c r="F118" s="153"/>
      <c r="G118" s="153"/>
      <c r="H118" s="153"/>
      <c r="I118" s="153"/>
      <c r="J118" s="154">
        <f>J290</f>
        <v>0</v>
      </c>
      <c r="K118" s="151"/>
      <c r="L118" s="155"/>
    </row>
    <row r="119" spans="1:31" s="2" customFormat="1" ht="21.7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31" s="2" customFormat="1" ht="6.95" customHeight="1">
      <c r="A124" s="31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4.95" customHeight="1">
      <c r="A125" s="31"/>
      <c r="B125" s="32"/>
      <c r="C125" s="20" t="s">
        <v>127</v>
      </c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16</v>
      </c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6.5" customHeight="1">
      <c r="A128" s="31"/>
      <c r="B128" s="32"/>
      <c r="C128" s="33"/>
      <c r="D128" s="33"/>
      <c r="E128" s="262" t="str">
        <f>E7</f>
        <v>15aBi20 Starkoč čp. 90, sociální byty II NP</v>
      </c>
      <c r="F128" s="263"/>
      <c r="G128" s="263"/>
      <c r="H128" s="263"/>
      <c r="I128" s="33"/>
      <c r="J128" s="33"/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98</v>
      </c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3"/>
      <c r="D130" s="33"/>
      <c r="E130" s="250" t="str">
        <f>E9</f>
        <v>SO-03 - Stavební řešení</v>
      </c>
      <c r="F130" s="261"/>
      <c r="G130" s="261"/>
      <c r="H130" s="261"/>
      <c r="I130" s="33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20</v>
      </c>
      <c r="D132" s="33"/>
      <c r="E132" s="33"/>
      <c r="F132" s="24" t="str">
        <f>F12</f>
        <v xml:space="preserve"> </v>
      </c>
      <c r="G132" s="33"/>
      <c r="H132" s="33"/>
      <c r="I132" s="26" t="s">
        <v>22</v>
      </c>
      <c r="J132" s="63">
        <f>IF(J12="","",J12)</f>
        <v>44070</v>
      </c>
      <c r="K132" s="33"/>
      <c r="L132" s="48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48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>
      <c r="A134" s="31"/>
      <c r="B134" s="32"/>
      <c r="C134" s="26" t="s">
        <v>23</v>
      </c>
      <c r="D134" s="33"/>
      <c r="E134" s="33"/>
      <c r="F134" s="24" t="str">
        <f>E15</f>
        <v xml:space="preserve"> </v>
      </c>
      <c r="G134" s="33"/>
      <c r="H134" s="33"/>
      <c r="I134" s="26" t="s">
        <v>28</v>
      </c>
      <c r="J134" s="29" t="str">
        <f>E21</f>
        <v xml:space="preserve"> </v>
      </c>
      <c r="K134" s="33"/>
      <c r="L134" s="48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26</v>
      </c>
      <c r="D135" s="33"/>
      <c r="E135" s="33"/>
      <c r="F135" s="24" t="str">
        <f>IF(E18="","",E18)</f>
        <v>Vyplň údaj</v>
      </c>
      <c r="G135" s="33"/>
      <c r="H135" s="33"/>
      <c r="I135" s="26" t="s">
        <v>30</v>
      </c>
      <c r="J135" s="29" t="str">
        <f>E24</f>
        <v xml:space="preserve"> </v>
      </c>
      <c r="K135" s="33"/>
      <c r="L135" s="48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48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56"/>
      <c r="B137" s="157"/>
      <c r="C137" s="158" t="s">
        <v>128</v>
      </c>
      <c r="D137" s="159" t="s">
        <v>57</v>
      </c>
      <c r="E137" s="159" t="s">
        <v>53</v>
      </c>
      <c r="F137" s="159" t="s">
        <v>54</v>
      </c>
      <c r="G137" s="159" t="s">
        <v>129</v>
      </c>
      <c r="H137" s="159" t="s">
        <v>130</v>
      </c>
      <c r="I137" s="159" t="s">
        <v>131</v>
      </c>
      <c r="J137" s="160" t="s">
        <v>102</v>
      </c>
      <c r="K137" s="161" t="s">
        <v>132</v>
      </c>
      <c r="L137" s="162"/>
      <c r="M137" s="72" t="s">
        <v>1</v>
      </c>
      <c r="N137" s="73" t="s">
        <v>36</v>
      </c>
      <c r="O137" s="73" t="s">
        <v>133</v>
      </c>
      <c r="P137" s="73" t="s">
        <v>134</v>
      </c>
      <c r="Q137" s="73" t="s">
        <v>135</v>
      </c>
      <c r="R137" s="73" t="s">
        <v>136</v>
      </c>
      <c r="S137" s="73" t="s">
        <v>137</v>
      </c>
      <c r="T137" s="74" t="s">
        <v>138</v>
      </c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</row>
    <row r="138" spans="1:65" s="2" customFormat="1" ht="22.9" customHeight="1">
      <c r="A138" s="31"/>
      <c r="B138" s="32"/>
      <c r="C138" s="79" t="s">
        <v>139</v>
      </c>
      <c r="D138" s="33"/>
      <c r="E138" s="33"/>
      <c r="F138" s="33"/>
      <c r="G138" s="33"/>
      <c r="H138" s="33"/>
      <c r="I138" s="33"/>
      <c r="J138" s="163">
        <f>BK138</f>
        <v>0</v>
      </c>
      <c r="K138" s="33"/>
      <c r="L138" s="36"/>
      <c r="M138" s="75"/>
      <c r="N138" s="164"/>
      <c r="O138" s="76"/>
      <c r="P138" s="165">
        <f>P139+P205+P289</f>
        <v>0</v>
      </c>
      <c r="Q138" s="76"/>
      <c r="R138" s="165">
        <f>R139+R205+R289</f>
        <v>76.667812720000001</v>
      </c>
      <c r="S138" s="76"/>
      <c r="T138" s="166">
        <f>T139+T205+T289</f>
        <v>0.49934313000000002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71</v>
      </c>
      <c r="AU138" s="14" t="s">
        <v>104</v>
      </c>
      <c r="BK138" s="167">
        <f>BK139+BK205+BK289</f>
        <v>0</v>
      </c>
    </row>
    <row r="139" spans="1:65" s="12" customFormat="1" ht="25.9" customHeight="1">
      <c r="B139" s="168"/>
      <c r="C139" s="169"/>
      <c r="D139" s="170" t="s">
        <v>71</v>
      </c>
      <c r="E139" s="171" t="s">
        <v>140</v>
      </c>
      <c r="F139" s="171" t="s">
        <v>141</v>
      </c>
      <c r="G139" s="169"/>
      <c r="H139" s="169"/>
      <c r="I139" s="172"/>
      <c r="J139" s="173">
        <f>BK139</f>
        <v>0</v>
      </c>
      <c r="K139" s="169"/>
      <c r="L139" s="174"/>
      <c r="M139" s="175"/>
      <c r="N139" s="176"/>
      <c r="O139" s="176"/>
      <c r="P139" s="177">
        <f>P140+P154+P164+P166+P171+P178+P203</f>
        <v>0</v>
      </c>
      <c r="Q139" s="176"/>
      <c r="R139" s="177">
        <f>R140+R154+R164+R166+R171+R178+R203</f>
        <v>56.802928680000001</v>
      </c>
      <c r="S139" s="176"/>
      <c r="T139" s="178">
        <f>T140+T154+T164+T166+T171+T178+T203</f>
        <v>0.38400000000000001</v>
      </c>
      <c r="AR139" s="179" t="s">
        <v>80</v>
      </c>
      <c r="AT139" s="180" t="s">
        <v>71</v>
      </c>
      <c r="AU139" s="180" t="s">
        <v>72</v>
      </c>
      <c r="AY139" s="179" t="s">
        <v>142</v>
      </c>
      <c r="BK139" s="181">
        <f>BK140+BK154+BK164+BK166+BK171+BK178+BK203</f>
        <v>0</v>
      </c>
    </row>
    <row r="140" spans="1:65" s="12" customFormat="1" ht="22.9" customHeight="1">
      <c r="B140" s="168"/>
      <c r="C140" s="169"/>
      <c r="D140" s="170" t="s">
        <v>71</v>
      </c>
      <c r="E140" s="182" t="s">
        <v>143</v>
      </c>
      <c r="F140" s="182" t="s">
        <v>144</v>
      </c>
      <c r="G140" s="169"/>
      <c r="H140" s="169"/>
      <c r="I140" s="172"/>
      <c r="J140" s="183">
        <f>BK140</f>
        <v>0</v>
      </c>
      <c r="K140" s="169"/>
      <c r="L140" s="174"/>
      <c r="M140" s="175"/>
      <c r="N140" s="176"/>
      <c r="O140" s="176"/>
      <c r="P140" s="177">
        <f>SUM(P141:P153)</f>
        <v>0</v>
      </c>
      <c r="Q140" s="176"/>
      <c r="R140" s="177">
        <f>SUM(R141:R153)</f>
        <v>4.1782493900000004</v>
      </c>
      <c r="S140" s="176"/>
      <c r="T140" s="178">
        <f>SUM(T141:T153)</f>
        <v>0</v>
      </c>
      <c r="AR140" s="179" t="s">
        <v>80</v>
      </c>
      <c r="AT140" s="180" t="s">
        <v>71</v>
      </c>
      <c r="AU140" s="180" t="s">
        <v>80</v>
      </c>
      <c r="AY140" s="179" t="s">
        <v>142</v>
      </c>
      <c r="BK140" s="181">
        <f>SUM(BK141:BK153)</f>
        <v>0</v>
      </c>
    </row>
    <row r="141" spans="1:65" s="2" customFormat="1" ht="14.45" customHeight="1">
      <c r="A141" s="31"/>
      <c r="B141" s="32"/>
      <c r="C141" s="184" t="s">
        <v>80</v>
      </c>
      <c r="D141" s="184" t="s">
        <v>145</v>
      </c>
      <c r="E141" s="185" t="s">
        <v>146</v>
      </c>
      <c r="F141" s="186" t="s">
        <v>147</v>
      </c>
      <c r="G141" s="187" t="s">
        <v>148</v>
      </c>
      <c r="H141" s="188">
        <v>0.84</v>
      </c>
      <c r="I141" s="189"/>
      <c r="J141" s="190">
        <f t="shared" ref="J141:J153" si="0">ROUND(I141*H141,2)</f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ref="P141:P153" si="1">O141*H141</f>
        <v>0</v>
      </c>
      <c r="Q141" s="194">
        <v>0.17171</v>
      </c>
      <c r="R141" s="194">
        <f t="shared" ref="R141:R153" si="2">Q141*H141</f>
        <v>0.14423639999999999</v>
      </c>
      <c r="S141" s="194">
        <v>0</v>
      </c>
      <c r="T141" s="195">
        <f t="shared" ref="T141:T153" si="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149</v>
      </c>
      <c r="AT141" s="196" t="s">
        <v>145</v>
      </c>
      <c r="AU141" s="196" t="s">
        <v>150</v>
      </c>
      <c r="AY141" s="14" t="s">
        <v>142</v>
      </c>
      <c r="BE141" s="197">
        <f t="shared" ref="BE141:BE153" si="4">IF(N141="základní",J141,0)</f>
        <v>0</v>
      </c>
      <c r="BF141" s="197">
        <f t="shared" ref="BF141:BF153" si="5">IF(N141="snížená",J141,0)</f>
        <v>0</v>
      </c>
      <c r="BG141" s="197">
        <f t="shared" ref="BG141:BG153" si="6">IF(N141="zákl. přenesená",J141,0)</f>
        <v>0</v>
      </c>
      <c r="BH141" s="197">
        <f t="shared" ref="BH141:BH153" si="7">IF(N141="sníž. přenesená",J141,0)</f>
        <v>0</v>
      </c>
      <c r="BI141" s="197">
        <f t="shared" ref="BI141:BI153" si="8">IF(N141="nulová",J141,0)</f>
        <v>0</v>
      </c>
      <c r="BJ141" s="14" t="s">
        <v>150</v>
      </c>
      <c r="BK141" s="197">
        <f t="shared" ref="BK141:BK153" si="9">ROUND(I141*H141,2)</f>
        <v>0</v>
      </c>
      <c r="BL141" s="14" t="s">
        <v>149</v>
      </c>
      <c r="BM141" s="196" t="s">
        <v>151</v>
      </c>
    </row>
    <row r="142" spans="1:65" s="2" customFormat="1" ht="24.2" customHeight="1">
      <c r="A142" s="31"/>
      <c r="B142" s="32"/>
      <c r="C142" s="184" t="s">
        <v>150</v>
      </c>
      <c r="D142" s="184" t="s">
        <v>145</v>
      </c>
      <c r="E142" s="185" t="s">
        <v>152</v>
      </c>
      <c r="F142" s="186" t="s">
        <v>153</v>
      </c>
      <c r="G142" s="187" t="s">
        <v>154</v>
      </c>
      <c r="H142" s="188">
        <v>15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"/>
        <v>0</v>
      </c>
      <c r="Q142" s="194">
        <v>5.8970000000000002E-2</v>
      </c>
      <c r="R142" s="194">
        <f t="shared" si="2"/>
        <v>0.88455000000000006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149</v>
      </c>
      <c r="AT142" s="196" t="s">
        <v>145</v>
      </c>
      <c r="AU142" s="196" t="s">
        <v>150</v>
      </c>
      <c r="AY142" s="14" t="s">
        <v>142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150</v>
      </c>
      <c r="BK142" s="197">
        <f t="shared" si="9"/>
        <v>0</v>
      </c>
      <c r="BL142" s="14" t="s">
        <v>149</v>
      </c>
      <c r="BM142" s="196" t="s">
        <v>155</v>
      </c>
    </row>
    <row r="143" spans="1:65" s="2" customFormat="1" ht="24.2" customHeight="1">
      <c r="A143" s="31"/>
      <c r="B143" s="32"/>
      <c r="C143" s="184" t="s">
        <v>156</v>
      </c>
      <c r="D143" s="184" t="s">
        <v>145</v>
      </c>
      <c r="E143" s="185" t="s">
        <v>157</v>
      </c>
      <c r="F143" s="186" t="s">
        <v>158</v>
      </c>
      <c r="G143" s="187" t="s">
        <v>154</v>
      </c>
      <c r="H143" s="188">
        <v>12.8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"/>
        <v>0</v>
      </c>
      <c r="Q143" s="194">
        <v>7.571E-2</v>
      </c>
      <c r="R143" s="194">
        <f t="shared" si="2"/>
        <v>0.96908800000000006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149</v>
      </c>
      <c r="AT143" s="196" t="s">
        <v>145</v>
      </c>
      <c r="AU143" s="196" t="s">
        <v>150</v>
      </c>
      <c r="AY143" s="14" t="s">
        <v>142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150</v>
      </c>
      <c r="BK143" s="197">
        <f t="shared" si="9"/>
        <v>0</v>
      </c>
      <c r="BL143" s="14" t="s">
        <v>149</v>
      </c>
      <c r="BM143" s="196" t="s">
        <v>159</v>
      </c>
    </row>
    <row r="144" spans="1:65" s="2" customFormat="1" ht="24.2" customHeight="1">
      <c r="A144" s="31"/>
      <c r="B144" s="32"/>
      <c r="C144" s="184" t="s">
        <v>149</v>
      </c>
      <c r="D144" s="184" t="s">
        <v>145</v>
      </c>
      <c r="E144" s="185" t="s">
        <v>160</v>
      </c>
      <c r="F144" s="186" t="s">
        <v>161</v>
      </c>
      <c r="G144" s="187" t="s">
        <v>162</v>
      </c>
      <c r="H144" s="188">
        <v>1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"/>
        <v>0</v>
      </c>
      <c r="Q144" s="194">
        <v>2.6280000000000001E-2</v>
      </c>
      <c r="R144" s="194">
        <f t="shared" si="2"/>
        <v>2.6280000000000001E-2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149</v>
      </c>
      <c r="AT144" s="196" t="s">
        <v>145</v>
      </c>
      <c r="AU144" s="196" t="s">
        <v>150</v>
      </c>
      <c r="AY144" s="14" t="s">
        <v>142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150</v>
      </c>
      <c r="BK144" s="197">
        <f t="shared" si="9"/>
        <v>0</v>
      </c>
      <c r="BL144" s="14" t="s">
        <v>149</v>
      </c>
      <c r="BM144" s="196" t="s">
        <v>163</v>
      </c>
    </row>
    <row r="145" spans="1:65" s="2" customFormat="1" ht="14.45" customHeight="1">
      <c r="A145" s="31"/>
      <c r="B145" s="32"/>
      <c r="C145" s="184" t="s">
        <v>164</v>
      </c>
      <c r="D145" s="184" t="s">
        <v>145</v>
      </c>
      <c r="E145" s="185" t="s">
        <v>165</v>
      </c>
      <c r="F145" s="186" t="s">
        <v>166</v>
      </c>
      <c r="G145" s="187" t="s">
        <v>154</v>
      </c>
      <c r="H145" s="188">
        <v>12.3</v>
      </c>
      <c r="I145" s="189"/>
      <c r="J145" s="190">
        <f t="shared" si="0"/>
        <v>0</v>
      </c>
      <c r="K145" s="191"/>
      <c r="L145" s="36"/>
      <c r="M145" s="192" t="s">
        <v>1</v>
      </c>
      <c r="N145" s="193" t="s">
        <v>38</v>
      </c>
      <c r="O145" s="68"/>
      <c r="P145" s="194">
        <f t="shared" si="1"/>
        <v>0</v>
      </c>
      <c r="Q145" s="194">
        <v>7.9909999999999995E-2</v>
      </c>
      <c r="R145" s="194">
        <f t="shared" si="2"/>
        <v>0.98289300000000002</v>
      </c>
      <c r="S145" s="194">
        <v>0</v>
      </c>
      <c r="T145" s="19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149</v>
      </c>
      <c r="AT145" s="196" t="s">
        <v>145</v>
      </c>
      <c r="AU145" s="196" t="s">
        <v>150</v>
      </c>
      <c r="AY145" s="14" t="s">
        <v>142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150</v>
      </c>
      <c r="BK145" s="197">
        <f t="shared" si="9"/>
        <v>0</v>
      </c>
      <c r="BL145" s="14" t="s">
        <v>149</v>
      </c>
      <c r="BM145" s="196" t="s">
        <v>167</v>
      </c>
    </row>
    <row r="146" spans="1:65" s="2" customFormat="1" ht="14.45" customHeight="1">
      <c r="A146" s="31"/>
      <c r="B146" s="32"/>
      <c r="C146" s="184" t="s">
        <v>168</v>
      </c>
      <c r="D146" s="184" t="s">
        <v>145</v>
      </c>
      <c r="E146" s="185" t="s">
        <v>169</v>
      </c>
      <c r="F146" s="186" t="s">
        <v>170</v>
      </c>
      <c r="G146" s="187" t="s">
        <v>171</v>
      </c>
      <c r="H146" s="188">
        <v>0.40699999999999997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"/>
        <v>0</v>
      </c>
      <c r="Q146" s="194">
        <v>1.9529999999999999E-2</v>
      </c>
      <c r="R146" s="194">
        <f t="shared" si="2"/>
        <v>7.9487099999999995E-3</v>
      </c>
      <c r="S146" s="194">
        <v>0</v>
      </c>
      <c r="T146" s="19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149</v>
      </c>
      <c r="AT146" s="196" t="s">
        <v>145</v>
      </c>
      <c r="AU146" s="196" t="s">
        <v>150</v>
      </c>
      <c r="AY146" s="14" t="s">
        <v>142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150</v>
      </c>
      <c r="BK146" s="197">
        <f t="shared" si="9"/>
        <v>0</v>
      </c>
      <c r="BL146" s="14" t="s">
        <v>149</v>
      </c>
      <c r="BM146" s="196" t="s">
        <v>172</v>
      </c>
    </row>
    <row r="147" spans="1:65" s="2" customFormat="1" ht="14.45" customHeight="1">
      <c r="A147" s="31"/>
      <c r="B147" s="32"/>
      <c r="C147" s="198" t="s">
        <v>173</v>
      </c>
      <c r="D147" s="198" t="s">
        <v>174</v>
      </c>
      <c r="E147" s="199" t="s">
        <v>175</v>
      </c>
      <c r="F147" s="200" t="s">
        <v>176</v>
      </c>
      <c r="G147" s="201" t="s">
        <v>177</v>
      </c>
      <c r="H147" s="202">
        <v>0.40699999999999997</v>
      </c>
      <c r="I147" s="203"/>
      <c r="J147" s="204">
        <f t="shared" si="0"/>
        <v>0</v>
      </c>
      <c r="K147" s="205"/>
      <c r="L147" s="206"/>
      <c r="M147" s="207" t="s">
        <v>1</v>
      </c>
      <c r="N147" s="208" t="s">
        <v>38</v>
      </c>
      <c r="O147" s="68"/>
      <c r="P147" s="194">
        <f t="shared" si="1"/>
        <v>0</v>
      </c>
      <c r="Q147" s="194">
        <v>1</v>
      </c>
      <c r="R147" s="194">
        <f t="shared" si="2"/>
        <v>0.40699999999999997</v>
      </c>
      <c r="S147" s="194">
        <v>0</v>
      </c>
      <c r="T147" s="19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178</v>
      </c>
      <c r="AT147" s="196" t="s">
        <v>174</v>
      </c>
      <c r="AU147" s="196" t="s">
        <v>150</v>
      </c>
      <c r="AY147" s="14" t="s">
        <v>142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150</v>
      </c>
      <c r="BK147" s="197">
        <f t="shared" si="9"/>
        <v>0</v>
      </c>
      <c r="BL147" s="14" t="s">
        <v>149</v>
      </c>
      <c r="BM147" s="196" t="s">
        <v>179</v>
      </c>
    </row>
    <row r="148" spans="1:65" s="2" customFormat="1" ht="14.45" customHeight="1">
      <c r="A148" s="31"/>
      <c r="B148" s="32"/>
      <c r="C148" s="198" t="s">
        <v>178</v>
      </c>
      <c r="D148" s="198" t="s">
        <v>174</v>
      </c>
      <c r="E148" s="199" t="s">
        <v>180</v>
      </c>
      <c r="F148" s="200" t="s">
        <v>181</v>
      </c>
      <c r="G148" s="201" t="s">
        <v>177</v>
      </c>
      <c r="H148" s="202">
        <v>7.0999999999999994E-2</v>
      </c>
      <c r="I148" s="203"/>
      <c r="J148" s="204">
        <f t="shared" si="0"/>
        <v>0</v>
      </c>
      <c r="K148" s="205"/>
      <c r="L148" s="206"/>
      <c r="M148" s="207" t="s">
        <v>1</v>
      </c>
      <c r="N148" s="208" t="s">
        <v>38</v>
      </c>
      <c r="O148" s="68"/>
      <c r="P148" s="194">
        <f t="shared" si="1"/>
        <v>0</v>
      </c>
      <c r="Q148" s="194">
        <v>1</v>
      </c>
      <c r="R148" s="194">
        <f t="shared" si="2"/>
        <v>7.0999999999999994E-2</v>
      </c>
      <c r="S148" s="194">
        <v>0</v>
      </c>
      <c r="T148" s="19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178</v>
      </c>
      <c r="AT148" s="196" t="s">
        <v>174</v>
      </c>
      <c r="AU148" s="196" t="s">
        <v>150</v>
      </c>
      <c r="AY148" s="14" t="s">
        <v>142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150</v>
      </c>
      <c r="BK148" s="197">
        <f t="shared" si="9"/>
        <v>0</v>
      </c>
      <c r="BL148" s="14" t="s">
        <v>149</v>
      </c>
      <c r="BM148" s="196" t="s">
        <v>182</v>
      </c>
    </row>
    <row r="149" spans="1:65" s="2" customFormat="1" ht="14.45" customHeight="1">
      <c r="A149" s="31"/>
      <c r="B149" s="32"/>
      <c r="C149" s="198" t="s">
        <v>183</v>
      </c>
      <c r="D149" s="198" t="s">
        <v>174</v>
      </c>
      <c r="E149" s="199" t="s">
        <v>184</v>
      </c>
      <c r="F149" s="200" t="s">
        <v>185</v>
      </c>
      <c r="G149" s="201" t="s">
        <v>177</v>
      </c>
      <c r="H149" s="202">
        <v>0.13</v>
      </c>
      <c r="I149" s="203"/>
      <c r="J149" s="204">
        <f t="shared" si="0"/>
        <v>0</v>
      </c>
      <c r="K149" s="205"/>
      <c r="L149" s="206"/>
      <c r="M149" s="207" t="s">
        <v>1</v>
      </c>
      <c r="N149" s="208" t="s">
        <v>38</v>
      </c>
      <c r="O149" s="68"/>
      <c r="P149" s="194">
        <f t="shared" si="1"/>
        <v>0</v>
      </c>
      <c r="Q149" s="194">
        <v>1</v>
      </c>
      <c r="R149" s="194">
        <f t="shared" si="2"/>
        <v>0.13</v>
      </c>
      <c r="S149" s="194">
        <v>0</v>
      </c>
      <c r="T149" s="19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178</v>
      </c>
      <c r="AT149" s="196" t="s">
        <v>174</v>
      </c>
      <c r="AU149" s="196" t="s">
        <v>150</v>
      </c>
      <c r="AY149" s="14" t="s">
        <v>142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150</v>
      </c>
      <c r="BK149" s="197">
        <f t="shared" si="9"/>
        <v>0</v>
      </c>
      <c r="BL149" s="14" t="s">
        <v>149</v>
      </c>
      <c r="BM149" s="196" t="s">
        <v>186</v>
      </c>
    </row>
    <row r="150" spans="1:65" s="2" customFormat="1" ht="14.45" customHeight="1">
      <c r="A150" s="31"/>
      <c r="B150" s="32"/>
      <c r="C150" s="198" t="s">
        <v>187</v>
      </c>
      <c r="D150" s="198" t="s">
        <v>174</v>
      </c>
      <c r="E150" s="199" t="s">
        <v>188</v>
      </c>
      <c r="F150" s="200" t="s">
        <v>189</v>
      </c>
      <c r="G150" s="201" t="s">
        <v>177</v>
      </c>
      <c r="H150" s="202">
        <v>0.20599999999999999</v>
      </c>
      <c r="I150" s="203"/>
      <c r="J150" s="204">
        <f t="shared" si="0"/>
        <v>0</v>
      </c>
      <c r="K150" s="205"/>
      <c r="L150" s="206"/>
      <c r="M150" s="207" t="s">
        <v>1</v>
      </c>
      <c r="N150" s="208" t="s">
        <v>38</v>
      </c>
      <c r="O150" s="68"/>
      <c r="P150" s="194">
        <f t="shared" si="1"/>
        <v>0</v>
      </c>
      <c r="Q150" s="194">
        <v>1</v>
      </c>
      <c r="R150" s="194">
        <f t="shared" si="2"/>
        <v>0.20599999999999999</v>
      </c>
      <c r="S150" s="194">
        <v>0</v>
      </c>
      <c r="T150" s="195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178</v>
      </c>
      <c r="AT150" s="196" t="s">
        <v>174</v>
      </c>
      <c r="AU150" s="196" t="s">
        <v>150</v>
      </c>
      <c r="AY150" s="14" t="s">
        <v>142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150</v>
      </c>
      <c r="BK150" s="197">
        <f t="shared" si="9"/>
        <v>0</v>
      </c>
      <c r="BL150" s="14" t="s">
        <v>149</v>
      </c>
      <c r="BM150" s="196" t="s">
        <v>190</v>
      </c>
    </row>
    <row r="151" spans="1:65" s="2" customFormat="1" ht="24.2" customHeight="1">
      <c r="A151" s="31"/>
      <c r="B151" s="32"/>
      <c r="C151" s="184" t="s">
        <v>191</v>
      </c>
      <c r="D151" s="184" t="s">
        <v>145</v>
      </c>
      <c r="E151" s="185" t="s">
        <v>192</v>
      </c>
      <c r="F151" s="186" t="s">
        <v>193</v>
      </c>
      <c r="G151" s="187" t="s">
        <v>154</v>
      </c>
      <c r="H151" s="188">
        <v>0.6</v>
      </c>
      <c r="I151" s="189"/>
      <c r="J151" s="190">
        <f t="shared" si="0"/>
        <v>0</v>
      </c>
      <c r="K151" s="191"/>
      <c r="L151" s="36"/>
      <c r="M151" s="192" t="s">
        <v>1</v>
      </c>
      <c r="N151" s="193" t="s">
        <v>38</v>
      </c>
      <c r="O151" s="68"/>
      <c r="P151" s="194">
        <f t="shared" si="1"/>
        <v>0</v>
      </c>
      <c r="Q151" s="194">
        <v>1.2600000000000001E-3</v>
      </c>
      <c r="R151" s="194">
        <f t="shared" si="2"/>
        <v>7.5600000000000005E-4</v>
      </c>
      <c r="S151" s="194">
        <v>0</v>
      </c>
      <c r="T151" s="195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149</v>
      </c>
      <c r="AT151" s="196" t="s">
        <v>145</v>
      </c>
      <c r="AU151" s="196" t="s">
        <v>150</v>
      </c>
      <c r="AY151" s="14" t="s">
        <v>142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150</v>
      </c>
      <c r="BK151" s="197">
        <f t="shared" si="9"/>
        <v>0</v>
      </c>
      <c r="BL151" s="14" t="s">
        <v>149</v>
      </c>
      <c r="BM151" s="196" t="s">
        <v>194</v>
      </c>
    </row>
    <row r="152" spans="1:65" s="2" customFormat="1" ht="14.45" customHeight="1">
      <c r="A152" s="31"/>
      <c r="B152" s="32"/>
      <c r="C152" s="198" t="s">
        <v>195</v>
      </c>
      <c r="D152" s="198" t="s">
        <v>174</v>
      </c>
      <c r="E152" s="199" t="s">
        <v>196</v>
      </c>
      <c r="F152" s="200" t="s">
        <v>197</v>
      </c>
      <c r="G152" s="201" t="s">
        <v>162</v>
      </c>
      <c r="H152" s="202">
        <v>3</v>
      </c>
      <c r="I152" s="203"/>
      <c r="J152" s="204">
        <f t="shared" si="0"/>
        <v>0</v>
      </c>
      <c r="K152" s="205"/>
      <c r="L152" s="206"/>
      <c r="M152" s="207" t="s">
        <v>1</v>
      </c>
      <c r="N152" s="208" t="s">
        <v>38</v>
      </c>
      <c r="O152" s="68"/>
      <c r="P152" s="194">
        <f t="shared" si="1"/>
        <v>0</v>
      </c>
      <c r="Q152" s="194">
        <v>2.5499999999999998E-2</v>
      </c>
      <c r="R152" s="194">
        <f t="shared" si="2"/>
        <v>7.6499999999999999E-2</v>
      </c>
      <c r="S152" s="194">
        <v>0</v>
      </c>
      <c r="T152" s="195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178</v>
      </c>
      <c r="AT152" s="196" t="s">
        <v>174</v>
      </c>
      <c r="AU152" s="196" t="s">
        <v>150</v>
      </c>
      <c r="AY152" s="14" t="s">
        <v>142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150</v>
      </c>
      <c r="BK152" s="197">
        <f t="shared" si="9"/>
        <v>0</v>
      </c>
      <c r="BL152" s="14" t="s">
        <v>149</v>
      </c>
      <c r="BM152" s="196" t="s">
        <v>198</v>
      </c>
    </row>
    <row r="153" spans="1:65" s="2" customFormat="1" ht="14.45" customHeight="1">
      <c r="A153" s="31"/>
      <c r="B153" s="32"/>
      <c r="C153" s="184" t="s">
        <v>199</v>
      </c>
      <c r="D153" s="184" t="s">
        <v>145</v>
      </c>
      <c r="E153" s="185" t="s">
        <v>200</v>
      </c>
      <c r="F153" s="186" t="s">
        <v>201</v>
      </c>
      <c r="G153" s="187" t="s">
        <v>202</v>
      </c>
      <c r="H153" s="188">
        <v>0.14399999999999999</v>
      </c>
      <c r="I153" s="189"/>
      <c r="J153" s="190">
        <f t="shared" si="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1"/>
        <v>0</v>
      </c>
      <c r="Q153" s="194">
        <v>1.88887</v>
      </c>
      <c r="R153" s="194">
        <f t="shared" si="2"/>
        <v>0.27199728000000001</v>
      </c>
      <c r="S153" s="194">
        <v>0</v>
      </c>
      <c r="T153" s="195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149</v>
      </c>
      <c r="AT153" s="196" t="s">
        <v>145</v>
      </c>
      <c r="AU153" s="196" t="s">
        <v>150</v>
      </c>
      <c r="AY153" s="14" t="s">
        <v>142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150</v>
      </c>
      <c r="BK153" s="197">
        <f t="shared" si="9"/>
        <v>0</v>
      </c>
      <c r="BL153" s="14" t="s">
        <v>149</v>
      </c>
      <c r="BM153" s="196" t="s">
        <v>203</v>
      </c>
    </row>
    <row r="154" spans="1:65" s="12" customFormat="1" ht="22.9" customHeight="1">
      <c r="B154" s="168"/>
      <c r="C154" s="169"/>
      <c r="D154" s="170" t="s">
        <v>71</v>
      </c>
      <c r="E154" s="182" t="s">
        <v>204</v>
      </c>
      <c r="F154" s="182" t="s">
        <v>205</v>
      </c>
      <c r="G154" s="169"/>
      <c r="H154" s="169"/>
      <c r="I154" s="172"/>
      <c r="J154" s="183">
        <f>BK154</f>
        <v>0</v>
      </c>
      <c r="K154" s="169"/>
      <c r="L154" s="174"/>
      <c r="M154" s="175"/>
      <c r="N154" s="176"/>
      <c r="O154" s="176"/>
      <c r="P154" s="177">
        <f>SUM(P155:P163)</f>
        <v>0</v>
      </c>
      <c r="Q154" s="176"/>
      <c r="R154" s="177">
        <f>SUM(R155:R163)</f>
        <v>8.4409182100000013</v>
      </c>
      <c r="S154" s="176"/>
      <c r="T154" s="178">
        <f>SUM(T155:T163)</f>
        <v>0</v>
      </c>
      <c r="AR154" s="179" t="s">
        <v>80</v>
      </c>
      <c r="AT154" s="180" t="s">
        <v>71</v>
      </c>
      <c r="AU154" s="180" t="s">
        <v>80</v>
      </c>
      <c r="AY154" s="179" t="s">
        <v>142</v>
      </c>
      <c r="BK154" s="181">
        <f>SUM(BK155:BK163)</f>
        <v>0</v>
      </c>
    </row>
    <row r="155" spans="1:65" s="2" customFormat="1" ht="24.2" customHeight="1">
      <c r="A155" s="31"/>
      <c r="B155" s="32"/>
      <c r="C155" s="184" t="s">
        <v>206</v>
      </c>
      <c r="D155" s="184" t="s">
        <v>145</v>
      </c>
      <c r="E155" s="185" t="s">
        <v>207</v>
      </c>
      <c r="F155" s="186" t="s">
        <v>208</v>
      </c>
      <c r="G155" s="187" t="s">
        <v>154</v>
      </c>
      <c r="H155" s="188">
        <v>36.96</v>
      </c>
      <c r="I155" s="189"/>
      <c r="J155" s="190">
        <f t="shared" ref="J155:J163" si="10">ROUND(I155*H155,2)</f>
        <v>0</v>
      </c>
      <c r="K155" s="191"/>
      <c r="L155" s="36"/>
      <c r="M155" s="192" t="s">
        <v>1</v>
      </c>
      <c r="N155" s="193" t="s">
        <v>38</v>
      </c>
      <c r="O155" s="68"/>
      <c r="P155" s="194">
        <f t="shared" ref="P155:P163" si="11">O155*H155</f>
        <v>0</v>
      </c>
      <c r="Q155" s="194">
        <v>0</v>
      </c>
      <c r="R155" s="194">
        <f t="shared" ref="R155:R163" si="12">Q155*H155</f>
        <v>0</v>
      </c>
      <c r="S155" s="194">
        <v>0</v>
      </c>
      <c r="T155" s="195">
        <f t="shared" ref="T155:T163" si="13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149</v>
      </c>
      <c r="AT155" s="196" t="s">
        <v>145</v>
      </c>
      <c r="AU155" s="196" t="s">
        <v>150</v>
      </c>
      <c r="AY155" s="14" t="s">
        <v>142</v>
      </c>
      <c r="BE155" s="197">
        <f t="shared" ref="BE155:BE163" si="14">IF(N155="základní",J155,0)</f>
        <v>0</v>
      </c>
      <c r="BF155" s="197">
        <f t="shared" ref="BF155:BF163" si="15">IF(N155="snížená",J155,0)</f>
        <v>0</v>
      </c>
      <c r="BG155" s="197">
        <f t="shared" ref="BG155:BG163" si="16">IF(N155="zákl. přenesená",J155,0)</f>
        <v>0</v>
      </c>
      <c r="BH155" s="197">
        <f t="shared" ref="BH155:BH163" si="17">IF(N155="sníž. přenesená",J155,0)</f>
        <v>0</v>
      </c>
      <c r="BI155" s="197">
        <f t="shared" ref="BI155:BI163" si="18">IF(N155="nulová",J155,0)</f>
        <v>0</v>
      </c>
      <c r="BJ155" s="14" t="s">
        <v>150</v>
      </c>
      <c r="BK155" s="197">
        <f t="shared" ref="BK155:BK163" si="19">ROUND(I155*H155,2)</f>
        <v>0</v>
      </c>
      <c r="BL155" s="14" t="s">
        <v>149</v>
      </c>
      <c r="BM155" s="196" t="s">
        <v>209</v>
      </c>
    </row>
    <row r="156" spans="1:65" s="2" customFormat="1" ht="14.45" customHeight="1">
      <c r="A156" s="31"/>
      <c r="B156" s="32"/>
      <c r="C156" s="184" t="s">
        <v>8</v>
      </c>
      <c r="D156" s="184" t="s">
        <v>145</v>
      </c>
      <c r="E156" s="185" t="s">
        <v>210</v>
      </c>
      <c r="F156" s="186" t="s">
        <v>211</v>
      </c>
      <c r="G156" s="187" t="s">
        <v>148</v>
      </c>
      <c r="H156" s="188">
        <v>29.34</v>
      </c>
      <c r="I156" s="189"/>
      <c r="J156" s="190">
        <f t="shared" si="10"/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si="11"/>
        <v>0</v>
      </c>
      <c r="Q156" s="194">
        <v>2.6800000000000001E-3</v>
      </c>
      <c r="R156" s="194">
        <f t="shared" si="12"/>
        <v>7.8631199999999998E-2</v>
      </c>
      <c r="S156" s="194">
        <v>0</v>
      </c>
      <c r="T156" s="195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149</v>
      </c>
      <c r="AT156" s="196" t="s">
        <v>145</v>
      </c>
      <c r="AU156" s="196" t="s">
        <v>150</v>
      </c>
      <c r="AY156" s="14" t="s">
        <v>142</v>
      </c>
      <c r="BE156" s="197">
        <f t="shared" si="14"/>
        <v>0</v>
      </c>
      <c r="BF156" s="197">
        <f t="shared" si="15"/>
        <v>0</v>
      </c>
      <c r="BG156" s="197">
        <f t="shared" si="16"/>
        <v>0</v>
      </c>
      <c r="BH156" s="197">
        <f t="shared" si="17"/>
        <v>0</v>
      </c>
      <c r="BI156" s="197">
        <f t="shared" si="18"/>
        <v>0</v>
      </c>
      <c r="BJ156" s="14" t="s">
        <v>150</v>
      </c>
      <c r="BK156" s="197">
        <f t="shared" si="19"/>
        <v>0</v>
      </c>
      <c r="BL156" s="14" t="s">
        <v>149</v>
      </c>
      <c r="BM156" s="196" t="s">
        <v>212</v>
      </c>
    </row>
    <row r="157" spans="1:65" s="2" customFormat="1" ht="14.45" customHeight="1">
      <c r="A157" s="31"/>
      <c r="B157" s="32"/>
      <c r="C157" s="184" t="s">
        <v>213</v>
      </c>
      <c r="D157" s="184" t="s">
        <v>145</v>
      </c>
      <c r="E157" s="185" t="s">
        <v>214</v>
      </c>
      <c r="F157" s="186" t="s">
        <v>215</v>
      </c>
      <c r="G157" s="187" t="s">
        <v>148</v>
      </c>
      <c r="H157" s="188">
        <v>139.97999999999999</v>
      </c>
      <c r="I157" s="189"/>
      <c r="J157" s="190">
        <f t="shared" si="1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11"/>
        <v>0</v>
      </c>
      <c r="Q157" s="194">
        <v>6.1599999999999997E-3</v>
      </c>
      <c r="R157" s="194">
        <f t="shared" si="12"/>
        <v>0.86227679999999984</v>
      </c>
      <c r="S157" s="194">
        <v>0</v>
      </c>
      <c r="T157" s="195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149</v>
      </c>
      <c r="AT157" s="196" t="s">
        <v>145</v>
      </c>
      <c r="AU157" s="196" t="s">
        <v>150</v>
      </c>
      <c r="AY157" s="14" t="s">
        <v>142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4" t="s">
        <v>150</v>
      </c>
      <c r="BK157" s="197">
        <f t="shared" si="19"/>
        <v>0</v>
      </c>
      <c r="BL157" s="14" t="s">
        <v>149</v>
      </c>
      <c r="BM157" s="196" t="s">
        <v>216</v>
      </c>
    </row>
    <row r="158" spans="1:65" s="2" customFormat="1" ht="24.2" customHeight="1">
      <c r="A158" s="31"/>
      <c r="B158" s="32"/>
      <c r="C158" s="184" t="s">
        <v>217</v>
      </c>
      <c r="D158" s="184" t="s">
        <v>145</v>
      </c>
      <c r="E158" s="185" t="s">
        <v>218</v>
      </c>
      <c r="F158" s="186" t="s">
        <v>219</v>
      </c>
      <c r="G158" s="187" t="s">
        <v>154</v>
      </c>
      <c r="H158" s="188">
        <v>307.202</v>
      </c>
      <c r="I158" s="189"/>
      <c r="J158" s="190">
        <f t="shared" si="1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11"/>
        <v>0</v>
      </c>
      <c r="Q158" s="194">
        <v>1.7000000000000001E-2</v>
      </c>
      <c r="R158" s="194">
        <f t="shared" si="12"/>
        <v>5.2224340000000007</v>
      </c>
      <c r="S158" s="194">
        <v>0</v>
      </c>
      <c r="T158" s="195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149</v>
      </c>
      <c r="AT158" s="196" t="s">
        <v>145</v>
      </c>
      <c r="AU158" s="196" t="s">
        <v>150</v>
      </c>
      <c r="AY158" s="14" t="s">
        <v>142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4" t="s">
        <v>150</v>
      </c>
      <c r="BK158" s="197">
        <f t="shared" si="19"/>
        <v>0</v>
      </c>
      <c r="BL158" s="14" t="s">
        <v>149</v>
      </c>
      <c r="BM158" s="196" t="s">
        <v>220</v>
      </c>
    </row>
    <row r="159" spans="1:65" s="2" customFormat="1" ht="24.2" customHeight="1">
      <c r="A159" s="31"/>
      <c r="B159" s="32"/>
      <c r="C159" s="184" t="s">
        <v>221</v>
      </c>
      <c r="D159" s="184" t="s">
        <v>145</v>
      </c>
      <c r="E159" s="185" t="s">
        <v>222</v>
      </c>
      <c r="F159" s="186" t="s">
        <v>223</v>
      </c>
      <c r="G159" s="187" t="s">
        <v>154</v>
      </c>
      <c r="H159" s="188">
        <v>19.216000000000001</v>
      </c>
      <c r="I159" s="189"/>
      <c r="J159" s="190">
        <f t="shared" si="10"/>
        <v>0</v>
      </c>
      <c r="K159" s="191"/>
      <c r="L159" s="36"/>
      <c r="M159" s="192" t="s">
        <v>1</v>
      </c>
      <c r="N159" s="193" t="s">
        <v>38</v>
      </c>
      <c r="O159" s="68"/>
      <c r="P159" s="194">
        <f t="shared" si="11"/>
        <v>0</v>
      </c>
      <c r="Q159" s="194">
        <v>4.3800000000000002E-3</v>
      </c>
      <c r="R159" s="194">
        <f t="shared" si="12"/>
        <v>8.4166080000000004E-2</v>
      </c>
      <c r="S159" s="194">
        <v>0</v>
      </c>
      <c r="T159" s="195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149</v>
      </c>
      <c r="AT159" s="196" t="s">
        <v>145</v>
      </c>
      <c r="AU159" s="196" t="s">
        <v>150</v>
      </c>
      <c r="AY159" s="14" t="s">
        <v>142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4" t="s">
        <v>150</v>
      </c>
      <c r="BK159" s="197">
        <f t="shared" si="19"/>
        <v>0</v>
      </c>
      <c r="BL159" s="14" t="s">
        <v>149</v>
      </c>
      <c r="BM159" s="196" t="s">
        <v>224</v>
      </c>
    </row>
    <row r="160" spans="1:65" s="2" customFormat="1" ht="14.45" customHeight="1">
      <c r="A160" s="31"/>
      <c r="B160" s="32"/>
      <c r="C160" s="184" t="s">
        <v>225</v>
      </c>
      <c r="D160" s="184" t="s">
        <v>145</v>
      </c>
      <c r="E160" s="185" t="s">
        <v>226</v>
      </c>
      <c r="F160" s="186" t="s">
        <v>227</v>
      </c>
      <c r="G160" s="187" t="s">
        <v>148</v>
      </c>
      <c r="H160" s="188">
        <v>19.22</v>
      </c>
      <c r="I160" s="189"/>
      <c r="J160" s="190">
        <f t="shared" si="10"/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si="11"/>
        <v>0</v>
      </c>
      <c r="Q160" s="194">
        <v>5.0000000000000001E-3</v>
      </c>
      <c r="R160" s="194">
        <f t="shared" si="12"/>
        <v>9.6099999999999991E-2</v>
      </c>
      <c r="S160" s="194">
        <v>0</v>
      </c>
      <c r="T160" s="195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149</v>
      </c>
      <c r="AT160" s="196" t="s">
        <v>145</v>
      </c>
      <c r="AU160" s="196" t="s">
        <v>150</v>
      </c>
      <c r="AY160" s="14" t="s">
        <v>142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4" t="s">
        <v>150</v>
      </c>
      <c r="BK160" s="197">
        <f t="shared" si="19"/>
        <v>0</v>
      </c>
      <c r="BL160" s="14" t="s">
        <v>149</v>
      </c>
      <c r="BM160" s="196" t="s">
        <v>228</v>
      </c>
    </row>
    <row r="161" spans="1:65" s="2" customFormat="1" ht="14.45" customHeight="1">
      <c r="A161" s="31"/>
      <c r="B161" s="32"/>
      <c r="C161" s="184" t="s">
        <v>229</v>
      </c>
      <c r="D161" s="184" t="s">
        <v>145</v>
      </c>
      <c r="E161" s="185" t="s">
        <v>230</v>
      </c>
      <c r="F161" s="186" t="s">
        <v>231</v>
      </c>
      <c r="G161" s="187" t="s">
        <v>148</v>
      </c>
      <c r="H161" s="188">
        <v>2.7</v>
      </c>
      <c r="I161" s="189"/>
      <c r="J161" s="190">
        <f t="shared" si="10"/>
        <v>0</v>
      </c>
      <c r="K161" s="191"/>
      <c r="L161" s="36"/>
      <c r="M161" s="192" t="s">
        <v>1</v>
      </c>
      <c r="N161" s="193" t="s">
        <v>38</v>
      </c>
      <c r="O161" s="68"/>
      <c r="P161" s="194">
        <f t="shared" si="11"/>
        <v>0</v>
      </c>
      <c r="Q161" s="194">
        <v>3.0360000000000002E-2</v>
      </c>
      <c r="R161" s="194">
        <f t="shared" si="12"/>
        <v>8.1972000000000003E-2</v>
      </c>
      <c r="S161" s="194">
        <v>0</v>
      </c>
      <c r="T161" s="195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149</v>
      </c>
      <c r="AT161" s="196" t="s">
        <v>145</v>
      </c>
      <c r="AU161" s="196" t="s">
        <v>150</v>
      </c>
      <c r="AY161" s="14" t="s">
        <v>142</v>
      </c>
      <c r="BE161" s="197">
        <f t="shared" si="14"/>
        <v>0</v>
      </c>
      <c r="BF161" s="197">
        <f t="shared" si="15"/>
        <v>0</v>
      </c>
      <c r="BG161" s="197">
        <f t="shared" si="16"/>
        <v>0</v>
      </c>
      <c r="BH161" s="197">
        <f t="shared" si="17"/>
        <v>0</v>
      </c>
      <c r="BI161" s="197">
        <f t="shared" si="18"/>
        <v>0</v>
      </c>
      <c r="BJ161" s="14" t="s">
        <v>150</v>
      </c>
      <c r="BK161" s="197">
        <f t="shared" si="19"/>
        <v>0</v>
      </c>
      <c r="BL161" s="14" t="s">
        <v>149</v>
      </c>
      <c r="BM161" s="196" t="s">
        <v>232</v>
      </c>
    </row>
    <row r="162" spans="1:65" s="2" customFormat="1" ht="14.45" customHeight="1">
      <c r="A162" s="31"/>
      <c r="B162" s="32"/>
      <c r="C162" s="184" t="s">
        <v>7</v>
      </c>
      <c r="D162" s="184" t="s">
        <v>145</v>
      </c>
      <c r="E162" s="185" t="s">
        <v>233</v>
      </c>
      <c r="F162" s="186" t="s">
        <v>234</v>
      </c>
      <c r="G162" s="187" t="s">
        <v>148</v>
      </c>
      <c r="H162" s="188">
        <v>21.428999999999998</v>
      </c>
      <c r="I162" s="189"/>
      <c r="J162" s="190">
        <f t="shared" si="1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11"/>
        <v>0</v>
      </c>
      <c r="Q162" s="194">
        <v>3.4970000000000001E-2</v>
      </c>
      <c r="R162" s="194">
        <f t="shared" si="12"/>
        <v>0.74937213000000003</v>
      </c>
      <c r="S162" s="194">
        <v>0</v>
      </c>
      <c r="T162" s="195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149</v>
      </c>
      <c r="AT162" s="196" t="s">
        <v>145</v>
      </c>
      <c r="AU162" s="196" t="s">
        <v>150</v>
      </c>
      <c r="AY162" s="14" t="s">
        <v>142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4" t="s">
        <v>150</v>
      </c>
      <c r="BK162" s="197">
        <f t="shared" si="19"/>
        <v>0</v>
      </c>
      <c r="BL162" s="14" t="s">
        <v>149</v>
      </c>
      <c r="BM162" s="196" t="s">
        <v>235</v>
      </c>
    </row>
    <row r="163" spans="1:65" s="2" customFormat="1" ht="24.2" customHeight="1">
      <c r="A163" s="31"/>
      <c r="B163" s="32"/>
      <c r="C163" s="184" t="s">
        <v>236</v>
      </c>
      <c r="D163" s="184" t="s">
        <v>145</v>
      </c>
      <c r="E163" s="185" t="s">
        <v>237</v>
      </c>
      <c r="F163" s="186" t="s">
        <v>238</v>
      </c>
      <c r="G163" s="187" t="s">
        <v>154</v>
      </c>
      <c r="H163" s="188">
        <v>37.700000000000003</v>
      </c>
      <c r="I163" s="189"/>
      <c r="J163" s="190">
        <f t="shared" si="10"/>
        <v>0</v>
      </c>
      <c r="K163" s="191"/>
      <c r="L163" s="36"/>
      <c r="M163" s="192" t="s">
        <v>1</v>
      </c>
      <c r="N163" s="193" t="s">
        <v>38</v>
      </c>
      <c r="O163" s="68"/>
      <c r="P163" s="194">
        <f t="shared" si="11"/>
        <v>0</v>
      </c>
      <c r="Q163" s="194">
        <v>3.3579999999999999E-2</v>
      </c>
      <c r="R163" s="194">
        <f t="shared" si="12"/>
        <v>1.2659660000000001</v>
      </c>
      <c r="S163" s="194">
        <v>0</v>
      </c>
      <c r="T163" s="195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149</v>
      </c>
      <c r="AT163" s="196" t="s">
        <v>145</v>
      </c>
      <c r="AU163" s="196" t="s">
        <v>150</v>
      </c>
      <c r="AY163" s="14" t="s">
        <v>142</v>
      </c>
      <c r="BE163" s="197">
        <f t="shared" si="14"/>
        <v>0</v>
      </c>
      <c r="BF163" s="197">
        <f t="shared" si="15"/>
        <v>0</v>
      </c>
      <c r="BG163" s="197">
        <f t="shared" si="16"/>
        <v>0</v>
      </c>
      <c r="BH163" s="197">
        <f t="shared" si="17"/>
        <v>0</v>
      </c>
      <c r="BI163" s="197">
        <f t="shared" si="18"/>
        <v>0</v>
      </c>
      <c r="BJ163" s="14" t="s">
        <v>150</v>
      </c>
      <c r="BK163" s="197">
        <f t="shared" si="19"/>
        <v>0</v>
      </c>
      <c r="BL163" s="14" t="s">
        <v>149</v>
      </c>
      <c r="BM163" s="196" t="s">
        <v>239</v>
      </c>
    </row>
    <row r="164" spans="1:65" s="12" customFormat="1" ht="22.9" customHeight="1">
      <c r="B164" s="168"/>
      <c r="C164" s="169"/>
      <c r="D164" s="170" t="s">
        <v>71</v>
      </c>
      <c r="E164" s="182" t="s">
        <v>240</v>
      </c>
      <c r="F164" s="182" t="s">
        <v>241</v>
      </c>
      <c r="G164" s="169"/>
      <c r="H164" s="169"/>
      <c r="I164" s="172"/>
      <c r="J164" s="183">
        <f>BK164</f>
        <v>0</v>
      </c>
      <c r="K164" s="169"/>
      <c r="L164" s="174"/>
      <c r="M164" s="175"/>
      <c r="N164" s="176"/>
      <c r="O164" s="176"/>
      <c r="P164" s="177">
        <f>P165</f>
        <v>0</v>
      </c>
      <c r="Q164" s="176"/>
      <c r="R164" s="177">
        <f>R165</f>
        <v>3.7608935699999999</v>
      </c>
      <c r="S164" s="176"/>
      <c r="T164" s="178">
        <f>T165</f>
        <v>0</v>
      </c>
      <c r="AR164" s="179" t="s">
        <v>80</v>
      </c>
      <c r="AT164" s="180" t="s">
        <v>71</v>
      </c>
      <c r="AU164" s="180" t="s">
        <v>80</v>
      </c>
      <c r="AY164" s="179" t="s">
        <v>142</v>
      </c>
      <c r="BK164" s="181">
        <f>BK165</f>
        <v>0</v>
      </c>
    </row>
    <row r="165" spans="1:65" s="2" customFormat="1" ht="24.2" customHeight="1">
      <c r="A165" s="31"/>
      <c r="B165" s="32"/>
      <c r="C165" s="184" t="s">
        <v>242</v>
      </c>
      <c r="D165" s="184" t="s">
        <v>145</v>
      </c>
      <c r="E165" s="185" t="s">
        <v>243</v>
      </c>
      <c r="F165" s="186" t="s">
        <v>244</v>
      </c>
      <c r="G165" s="187" t="s">
        <v>245</v>
      </c>
      <c r="H165" s="188">
        <v>1.5329999999999999</v>
      </c>
      <c r="I165" s="189"/>
      <c r="J165" s="190">
        <f>ROUND(I165*H165,2)</f>
        <v>0</v>
      </c>
      <c r="K165" s="191"/>
      <c r="L165" s="36"/>
      <c r="M165" s="192" t="s">
        <v>1</v>
      </c>
      <c r="N165" s="193" t="s">
        <v>38</v>
      </c>
      <c r="O165" s="68"/>
      <c r="P165" s="194">
        <f>O165*H165</f>
        <v>0</v>
      </c>
      <c r="Q165" s="194">
        <v>2.45329</v>
      </c>
      <c r="R165" s="194">
        <f>Q165*H165</f>
        <v>3.7608935699999999</v>
      </c>
      <c r="S165" s="194">
        <v>0</v>
      </c>
      <c r="T165" s="19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149</v>
      </c>
      <c r="AT165" s="196" t="s">
        <v>145</v>
      </c>
      <c r="AU165" s="196" t="s">
        <v>150</v>
      </c>
      <c r="AY165" s="14" t="s">
        <v>142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4" t="s">
        <v>150</v>
      </c>
      <c r="BK165" s="197">
        <f>ROUND(I165*H165,2)</f>
        <v>0</v>
      </c>
      <c r="BL165" s="14" t="s">
        <v>149</v>
      </c>
      <c r="BM165" s="196" t="s">
        <v>246</v>
      </c>
    </row>
    <row r="166" spans="1:65" s="12" customFormat="1" ht="22.9" customHeight="1">
      <c r="B166" s="168"/>
      <c r="C166" s="169"/>
      <c r="D166" s="170" t="s">
        <v>71</v>
      </c>
      <c r="E166" s="182" t="s">
        <v>247</v>
      </c>
      <c r="F166" s="182" t="s">
        <v>248</v>
      </c>
      <c r="G166" s="169"/>
      <c r="H166" s="169"/>
      <c r="I166" s="172"/>
      <c r="J166" s="183">
        <f>BK166</f>
        <v>0</v>
      </c>
      <c r="K166" s="169"/>
      <c r="L166" s="174"/>
      <c r="M166" s="175"/>
      <c r="N166" s="176"/>
      <c r="O166" s="176"/>
      <c r="P166" s="177">
        <f>SUM(P167:P170)</f>
        <v>0</v>
      </c>
      <c r="Q166" s="176"/>
      <c r="R166" s="177">
        <f>SUM(R167:R170)</f>
        <v>0.11579</v>
      </c>
      <c r="S166" s="176"/>
      <c r="T166" s="178">
        <f>SUM(T167:T170)</f>
        <v>0</v>
      </c>
      <c r="AR166" s="179" t="s">
        <v>80</v>
      </c>
      <c r="AT166" s="180" t="s">
        <v>71</v>
      </c>
      <c r="AU166" s="180" t="s">
        <v>80</v>
      </c>
      <c r="AY166" s="179" t="s">
        <v>142</v>
      </c>
      <c r="BK166" s="181">
        <f>SUM(BK167:BK170)</f>
        <v>0</v>
      </c>
    </row>
    <row r="167" spans="1:65" s="2" customFormat="1" ht="14.45" customHeight="1">
      <c r="A167" s="31"/>
      <c r="B167" s="32"/>
      <c r="C167" s="184" t="s">
        <v>249</v>
      </c>
      <c r="D167" s="184" t="s">
        <v>145</v>
      </c>
      <c r="E167" s="185" t="s">
        <v>250</v>
      </c>
      <c r="F167" s="186" t="s">
        <v>251</v>
      </c>
      <c r="G167" s="187" t="s">
        <v>252</v>
      </c>
      <c r="H167" s="188">
        <v>15</v>
      </c>
      <c r="I167" s="189"/>
      <c r="J167" s="190">
        <f>ROUND(I167*H167,2)</f>
        <v>0</v>
      </c>
      <c r="K167" s="191"/>
      <c r="L167" s="36"/>
      <c r="M167" s="192" t="s">
        <v>1</v>
      </c>
      <c r="N167" s="193" t="s">
        <v>38</v>
      </c>
      <c r="O167" s="68"/>
      <c r="P167" s="194">
        <f>O167*H167</f>
        <v>0</v>
      </c>
      <c r="Q167" s="194">
        <v>1.06E-3</v>
      </c>
      <c r="R167" s="194">
        <f>Q167*H167</f>
        <v>1.5900000000000001E-2</v>
      </c>
      <c r="S167" s="194">
        <v>0</v>
      </c>
      <c r="T167" s="19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149</v>
      </c>
      <c r="AT167" s="196" t="s">
        <v>145</v>
      </c>
      <c r="AU167" s="196" t="s">
        <v>150</v>
      </c>
      <c r="AY167" s="14" t="s">
        <v>142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4" t="s">
        <v>150</v>
      </c>
      <c r="BK167" s="197">
        <f>ROUND(I167*H167,2)</f>
        <v>0</v>
      </c>
      <c r="BL167" s="14" t="s">
        <v>149</v>
      </c>
      <c r="BM167" s="196" t="s">
        <v>253</v>
      </c>
    </row>
    <row r="168" spans="1:65" s="2" customFormat="1" ht="14.45" customHeight="1">
      <c r="A168" s="31"/>
      <c r="B168" s="32"/>
      <c r="C168" s="184" t="s">
        <v>254</v>
      </c>
      <c r="D168" s="184" t="s">
        <v>145</v>
      </c>
      <c r="E168" s="185" t="s">
        <v>255</v>
      </c>
      <c r="F168" s="186" t="s">
        <v>256</v>
      </c>
      <c r="G168" s="187" t="s">
        <v>252</v>
      </c>
      <c r="H168" s="188">
        <v>1</v>
      </c>
      <c r="I168" s="189"/>
      <c r="J168" s="190">
        <f>ROUND(I168*H168,2)</f>
        <v>0</v>
      </c>
      <c r="K168" s="191"/>
      <c r="L168" s="36"/>
      <c r="M168" s="192" t="s">
        <v>1</v>
      </c>
      <c r="N168" s="193" t="s">
        <v>38</v>
      </c>
      <c r="O168" s="68"/>
      <c r="P168" s="194">
        <f>O168*H168</f>
        <v>0</v>
      </c>
      <c r="Q168" s="194">
        <v>6.4999999999999997E-4</v>
      </c>
      <c r="R168" s="194">
        <f>Q168*H168</f>
        <v>6.4999999999999997E-4</v>
      </c>
      <c r="S168" s="194">
        <v>0</v>
      </c>
      <c r="T168" s="19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149</v>
      </c>
      <c r="AT168" s="196" t="s">
        <v>145</v>
      </c>
      <c r="AU168" s="196" t="s">
        <v>150</v>
      </c>
      <c r="AY168" s="14" t="s">
        <v>142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4" t="s">
        <v>150</v>
      </c>
      <c r="BK168" s="197">
        <f>ROUND(I168*H168,2)</f>
        <v>0</v>
      </c>
      <c r="BL168" s="14" t="s">
        <v>149</v>
      </c>
      <c r="BM168" s="196" t="s">
        <v>257</v>
      </c>
    </row>
    <row r="169" spans="1:65" s="2" customFormat="1" ht="24.2" customHeight="1">
      <c r="A169" s="31"/>
      <c r="B169" s="32"/>
      <c r="C169" s="198" t="s">
        <v>258</v>
      </c>
      <c r="D169" s="198" t="s">
        <v>174</v>
      </c>
      <c r="E169" s="199" t="s">
        <v>259</v>
      </c>
      <c r="F169" s="200" t="s">
        <v>260</v>
      </c>
      <c r="G169" s="201" t="s">
        <v>162</v>
      </c>
      <c r="H169" s="202">
        <v>3</v>
      </c>
      <c r="I169" s="203"/>
      <c r="J169" s="204">
        <f>ROUND(I169*H169,2)</f>
        <v>0</v>
      </c>
      <c r="K169" s="205"/>
      <c r="L169" s="206"/>
      <c r="M169" s="207" t="s">
        <v>1</v>
      </c>
      <c r="N169" s="208" t="s">
        <v>38</v>
      </c>
      <c r="O169" s="68"/>
      <c r="P169" s="194">
        <f>O169*H169</f>
        <v>0</v>
      </c>
      <c r="Q169" s="194">
        <v>1.992E-2</v>
      </c>
      <c r="R169" s="194">
        <f>Q169*H169</f>
        <v>5.9760000000000001E-2</v>
      </c>
      <c r="S169" s="194">
        <v>0</v>
      </c>
      <c r="T169" s="19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178</v>
      </c>
      <c r="AT169" s="196" t="s">
        <v>174</v>
      </c>
      <c r="AU169" s="196" t="s">
        <v>150</v>
      </c>
      <c r="AY169" s="14" t="s">
        <v>142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4" t="s">
        <v>150</v>
      </c>
      <c r="BK169" s="197">
        <f>ROUND(I169*H169,2)</f>
        <v>0</v>
      </c>
      <c r="BL169" s="14" t="s">
        <v>149</v>
      </c>
      <c r="BM169" s="196" t="s">
        <v>261</v>
      </c>
    </row>
    <row r="170" spans="1:65" s="2" customFormat="1" ht="24.2" customHeight="1">
      <c r="A170" s="31"/>
      <c r="B170" s="32"/>
      <c r="C170" s="184" t="s">
        <v>262</v>
      </c>
      <c r="D170" s="184" t="s">
        <v>145</v>
      </c>
      <c r="E170" s="185" t="s">
        <v>263</v>
      </c>
      <c r="F170" s="186" t="s">
        <v>264</v>
      </c>
      <c r="G170" s="187" t="s">
        <v>252</v>
      </c>
      <c r="H170" s="188">
        <v>14</v>
      </c>
      <c r="I170" s="189"/>
      <c r="J170" s="190">
        <f>ROUND(I170*H170,2)</f>
        <v>0</v>
      </c>
      <c r="K170" s="191"/>
      <c r="L170" s="36"/>
      <c r="M170" s="192" t="s">
        <v>1</v>
      </c>
      <c r="N170" s="193" t="s">
        <v>38</v>
      </c>
      <c r="O170" s="68"/>
      <c r="P170" s="194">
        <f>O170*H170</f>
        <v>0</v>
      </c>
      <c r="Q170" s="194">
        <v>2.82E-3</v>
      </c>
      <c r="R170" s="194">
        <f>Q170*H170</f>
        <v>3.9480000000000001E-2</v>
      </c>
      <c r="S170" s="194">
        <v>0</v>
      </c>
      <c r="T170" s="19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149</v>
      </c>
      <c r="AT170" s="196" t="s">
        <v>145</v>
      </c>
      <c r="AU170" s="196" t="s">
        <v>150</v>
      </c>
      <c r="AY170" s="14" t="s">
        <v>142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4" t="s">
        <v>150</v>
      </c>
      <c r="BK170" s="197">
        <f>ROUND(I170*H170,2)</f>
        <v>0</v>
      </c>
      <c r="BL170" s="14" t="s">
        <v>149</v>
      </c>
      <c r="BM170" s="196" t="s">
        <v>265</v>
      </c>
    </row>
    <row r="171" spans="1:65" s="12" customFormat="1" ht="22.9" customHeight="1">
      <c r="B171" s="168"/>
      <c r="C171" s="169"/>
      <c r="D171" s="170" t="s">
        <v>71</v>
      </c>
      <c r="E171" s="182" t="s">
        <v>266</v>
      </c>
      <c r="F171" s="182" t="s">
        <v>267</v>
      </c>
      <c r="G171" s="169"/>
      <c r="H171" s="169"/>
      <c r="I171" s="172"/>
      <c r="J171" s="183">
        <f>BK171</f>
        <v>0</v>
      </c>
      <c r="K171" s="169"/>
      <c r="L171" s="174"/>
      <c r="M171" s="175"/>
      <c r="N171" s="176"/>
      <c r="O171" s="176"/>
      <c r="P171" s="177">
        <f>SUM(P172:P177)</f>
        <v>0</v>
      </c>
      <c r="Q171" s="176"/>
      <c r="R171" s="177">
        <f>SUM(R172:R177)</f>
        <v>4.6788629999999998E-2</v>
      </c>
      <c r="S171" s="176"/>
      <c r="T171" s="178">
        <f>SUM(T172:T177)</f>
        <v>0</v>
      </c>
      <c r="AR171" s="179" t="s">
        <v>80</v>
      </c>
      <c r="AT171" s="180" t="s">
        <v>71</v>
      </c>
      <c r="AU171" s="180" t="s">
        <v>80</v>
      </c>
      <c r="AY171" s="179" t="s">
        <v>142</v>
      </c>
      <c r="BK171" s="181">
        <f>SUM(BK172:BK177)</f>
        <v>0</v>
      </c>
    </row>
    <row r="172" spans="1:65" s="2" customFormat="1" ht="24.2" customHeight="1">
      <c r="A172" s="31"/>
      <c r="B172" s="32"/>
      <c r="C172" s="184" t="s">
        <v>268</v>
      </c>
      <c r="D172" s="184" t="s">
        <v>145</v>
      </c>
      <c r="E172" s="185" t="s">
        <v>269</v>
      </c>
      <c r="F172" s="186" t="s">
        <v>270</v>
      </c>
      <c r="G172" s="187" t="s">
        <v>154</v>
      </c>
      <c r="H172" s="188">
        <v>287</v>
      </c>
      <c r="I172" s="189"/>
      <c r="J172" s="190">
        <f t="shared" ref="J172:J177" si="20">ROUND(I172*H172,2)</f>
        <v>0</v>
      </c>
      <c r="K172" s="191"/>
      <c r="L172" s="36"/>
      <c r="M172" s="192" t="s">
        <v>1</v>
      </c>
      <c r="N172" s="193" t="s">
        <v>38</v>
      </c>
      <c r="O172" s="68"/>
      <c r="P172" s="194">
        <f t="shared" ref="P172:P177" si="21">O172*H172</f>
        <v>0</v>
      </c>
      <c r="Q172" s="194">
        <v>0</v>
      </c>
      <c r="R172" s="194">
        <f t="shared" ref="R172:R177" si="22">Q172*H172</f>
        <v>0</v>
      </c>
      <c r="S172" s="194">
        <v>0</v>
      </c>
      <c r="T172" s="195">
        <f t="shared" ref="T172:T177" si="23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149</v>
      </c>
      <c r="AT172" s="196" t="s">
        <v>145</v>
      </c>
      <c r="AU172" s="196" t="s">
        <v>150</v>
      </c>
      <c r="AY172" s="14" t="s">
        <v>142</v>
      </c>
      <c r="BE172" s="197">
        <f t="shared" ref="BE172:BE177" si="24">IF(N172="základní",J172,0)</f>
        <v>0</v>
      </c>
      <c r="BF172" s="197">
        <f t="shared" ref="BF172:BF177" si="25">IF(N172="snížená",J172,0)</f>
        <v>0</v>
      </c>
      <c r="BG172" s="197">
        <f t="shared" ref="BG172:BG177" si="26">IF(N172="zákl. přenesená",J172,0)</f>
        <v>0</v>
      </c>
      <c r="BH172" s="197">
        <f t="shared" ref="BH172:BH177" si="27">IF(N172="sníž. přenesená",J172,0)</f>
        <v>0</v>
      </c>
      <c r="BI172" s="197">
        <f t="shared" ref="BI172:BI177" si="28">IF(N172="nulová",J172,0)</f>
        <v>0</v>
      </c>
      <c r="BJ172" s="14" t="s">
        <v>150</v>
      </c>
      <c r="BK172" s="197">
        <f t="shared" ref="BK172:BK177" si="29">ROUND(I172*H172,2)</f>
        <v>0</v>
      </c>
      <c r="BL172" s="14" t="s">
        <v>149</v>
      </c>
      <c r="BM172" s="196" t="s">
        <v>271</v>
      </c>
    </row>
    <row r="173" spans="1:65" s="2" customFormat="1" ht="24.2" customHeight="1">
      <c r="A173" s="31"/>
      <c r="B173" s="32"/>
      <c r="C173" s="184" t="s">
        <v>272</v>
      </c>
      <c r="D173" s="184" t="s">
        <v>145</v>
      </c>
      <c r="E173" s="185" t="s">
        <v>273</v>
      </c>
      <c r="F173" s="186" t="s">
        <v>274</v>
      </c>
      <c r="G173" s="187" t="s">
        <v>154</v>
      </c>
      <c r="H173" s="188">
        <v>287</v>
      </c>
      <c r="I173" s="189"/>
      <c r="J173" s="190">
        <f t="shared" si="20"/>
        <v>0</v>
      </c>
      <c r="K173" s="191"/>
      <c r="L173" s="36"/>
      <c r="M173" s="192" t="s">
        <v>1</v>
      </c>
      <c r="N173" s="193" t="s">
        <v>38</v>
      </c>
      <c r="O173" s="68"/>
      <c r="P173" s="194">
        <f t="shared" si="21"/>
        <v>0</v>
      </c>
      <c r="Q173" s="194">
        <v>0</v>
      </c>
      <c r="R173" s="194">
        <f t="shared" si="22"/>
        <v>0</v>
      </c>
      <c r="S173" s="194">
        <v>0</v>
      </c>
      <c r="T173" s="195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6" t="s">
        <v>149</v>
      </c>
      <c r="AT173" s="196" t="s">
        <v>145</v>
      </c>
      <c r="AU173" s="196" t="s">
        <v>150</v>
      </c>
      <c r="AY173" s="14" t="s">
        <v>142</v>
      </c>
      <c r="BE173" s="197">
        <f t="shared" si="24"/>
        <v>0</v>
      </c>
      <c r="BF173" s="197">
        <f t="shared" si="25"/>
        <v>0</v>
      </c>
      <c r="BG173" s="197">
        <f t="shared" si="26"/>
        <v>0</v>
      </c>
      <c r="BH173" s="197">
        <f t="shared" si="27"/>
        <v>0</v>
      </c>
      <c r="BI173" s="197">
        <f t="shared" si="28"/>
        <v>0</v>
      </c>
      <c r="BJ173" s="14" t="s">
        <v>150</v>
      </c>
      <c r="BK173" s="197">
        <f t="shared" si="29"/>
        <v>0</v>
      </c>
      <c r="BL173" s="14" t="s">
        <v>149</v>
      </c>
      <c r="BM173" s="196" t="s">
        <v>275</v>
      </c>
    </row>
    <row r="174" spans="1:65" s="2" customFormat="1" ht="14.45" customHeight="1">
      <c r="A174" s="31"/>
      <c r="B174" s="32"/>
      <c r="C174" s="184" t="s">
        <v>276</v>
      </c>
      <c r="D174" s="184" t="s">
        <v>145</v>
      </c>
      <c r="E174" s="185" t="s">
        <v>277</v>
      </c>
      <c r="F174" s="186" t="s">
        <v>278</v>
      </c>
      <c r="G174" s="187" t="s">
        <v>148</v>
      </c>
      <c r="H174" s="188">
        <v>287</v>
      </c>
      <c r="I174" s="189"/>
      <c r="J174" s="190">
        <f t="shared" si="20"/>
        <v>0</v>
      </c>
      <c r="K174" s="191"/>
      <c r="L174" s="36"/>
      <c r="M174" s="192" t="s">
        <v>1</v>
      </c>
      <c r="N174" s="193" t="s">
        <v>38</v>
      </c>
      <c r="O174" s="68"/>
      <c r="P174" s="194">
        <f t="shared" si="21"/>
        <v>0</v>
      </c>
      <c r="Q174" s="194">
        <v>0</v>
      </c>
      <c r="R174" s="194">
        <f t="shared" si="22"/>
        <v>0</v>
      </c>
      <c r="S174" s="194">
        <v>0</v>
      </c>
      <c r="T174" s="195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149</v>
      </c>
      <c r="AT174" s="196" t="s">
        <v>145</v>
      </c>
      <c r="AU174" s="196" t="s">
        <v>150</v>
      </c>
      <c r="AY174" s="14" t="s">
        <v>142</v>
      </c>
      <c r="BE174" s="197">
        <f t="shared" si="24"/>
        <v>0</v>
      </c>
      <c r="BF174" s="197">
        <f t="shared" si="25"/>
        <v>0</v>
      </c>
      <c r="BG174" s="197">
        <f t="shared" si="26"/>
        <v>0</v>
      </c>
      <c r="BH174" s="197">
        <f t="shared" si="27"/>
        <v>0</v>
      </c>
      <c r="BI174" s="197">
        <f t="shared" si="28"/>
        <v>0</v>
      </c>
      <c r="BJ174" s="14" t="s">
        <v>150</v>
      </c>
      <c r="BK174" s="197">
        <f t="shared" si="29"/>
        <v>0</v>
      </c>
      <c r="BL174" s="14" t="s">
        <v>149</v>
      </c>
      <c r="BM174" s="196" t="s">
        <v>279</v>
      </c>
    </row>
    <row r="175" spans="1:65" s="2" customFormat="1" ht="24.2" customHeight="1">
      <c r="A175" s="31"/>
      <c r="B175" s="32"/>
      <c r="C175" s="184" t="s">
        <v>280</v>
      </c>
      <c r="D175" s="184" t="s">
        <v>145</v>
      </c>
      <c r="E175" s="185" t="s">
        <v>281</v>
      </c>
      <c r="F175" s="186" t="s">
        <v>282</v>
      </c>
      <c r="G175" s="187" t="s">
        <v>154</v>
      </c>
      <c r="H175" s="188">
        <v>29.815000000000001</v>
      </c>
      <c r="I175" s="189"/>
      <c r="J175" s="190">
        <f t="shared" si="20"/>
        <v>0</v>
      </c>
      <c r="K175" s="191"/>
      <c r="L175" s="36"/>
      <c r="M175" s="192" t="s">
        <v>1</v>
      </c>
      <c r="N175" s="193" t="s">
        <v>38</v>
      </c>
      <c r="O175" s="68"/>
      <c r="P175" s="194">
        <f t="shared" si="21"/>
        <v>0</v>
      </c>
      <c r="Q175" s="194">
        <v>1.2999999999999999E-4</v>
      </c>
      <c r="R175" s="194">
        <f t="shared" si="22"/>
        <v>3.87595E-3</v>
      </c>
      <c r="S175" s="194">
        <v>0</v>
      </c>
      <c r="T175" s="195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149</v>
      </c>
      <c r="AT175" s="196" t="s">
        <v>145</v>
      </c>
      <c r="AU175" s="196" t="s">
        <v>150</v>
      </c>
      <c r="AY175" s="14" t="s">
        <v>142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4" t="s">
        <v>150</v>
      </c>
      <c r="BK175" s="197">
        <f t="shared" si="29"/>
        <v>0</v>
      </c>
      <c r="BL175" s="14" t="s">
        <v>149</v>
      </c>
      <c r="BM175" s="196" t="s">
        <v>283</v>
      </c>
    </row>
    <row r="176" spans="1:65" s="2" customFormat="1" ht="24.2" customHeight="1">
      <c r="A176" s="31"/>
      <c r="B176" s="32"/>
      <c r="C176" s="184" t="s">
        <v>284</v>
      </c>
      <c r="D176" s="184" t="s">
        <v>145</v>
      </c>
      <c r="E176" s="185" t="s">
        <v>281</v>
      </c>
      <c r="F176" s="186" t="s">
        <v>282</v>
      </c>
      <c r="G176" s="187" t="s">
        <v>154</v>
      </c>
      <c r="H176" s="188">
        <v>306.83600000000001</v>
      </c>
      <c r="I176" s="189"/>
      <c r="J176" s="190">
        <f t="shared" si="20"/>
        <v>0</v>
      </c>
      <c r="K176" s="191"/>
      <c r="L176" s="36"/>
      <c r="M176" s="192" t="s">
        <v>1</v>
      </c>
      <c r="N176" s="193" t="s">
        <v>38</v>
      </c>
      <c r="O176" s="68"/>
      <c r="P176" s="194">
        <f t="shared" si="21"/>
        <v>0</v>
      </c>
      <c r="Q176" s="194">
        <v>1.2999999999999999E-4</v>
      </c>
      <c r="R176" s="194">
        <f t="shared" si="22"/>
        <v>3.9888679999999996E-2</v>
      </c>
      <c r="S176" s="194">
        <v>0</v>
      </c>
      <c r="T176" s="195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149</v>
      </c>
      <c r="AT176" s="196" t="s">
        <v>145</v>
      </c>
      <c r="AU176" s="196" t="s">
        <v>150</v>
      </c>
      <c r="AY176" s="14" t="s">
        <v>142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4" t="s">
        <v>150</v>
      </c>
      <c r="BK176" s="197">
        <f t="shared" si="29"/>
        <v>0</v>
      </c>
      <c r="BL176" s="14" t="s">
        <v>149</v>
      </c>
      <c r="BM176" s="196" t="s">
        <v>285</v>
      </c>
    </row>
    <row r="177" spans="1:65" s="2" customFormat="1" ht="37.9" customHeight="1">
      <c r="A177" s="31"/>
      <c r="B177" s="32"/>
      <c r="C177" s="184" t="s">
        <v>286</v>
      </c>
      <c r="D177" s="184" t="s">
        <v>145</v>
      </c>
      <c r="E177" s="185" t="s">
        <v>287</v>
      </c>
      <c r="F177" s="186" t="s">
        <v>288</v>
      </c>
      <c r="G177" s="187" t="s">
        <v>154</v>
      </c>
      <c r="H177" s="188">
        <v>14.4</v>
      </c>
      <c r="I177" s="189"/>
      <c r="J177" s="190">
        <f t="shared" si="20"/>
        <v>0</v>
      </c>
      <c r="K177" s="191"/>
      <c r="L177" s="36"/>
      <c r="M177" s="192" t="s">
        <v>1</v>
      </c>
      <c r="N177" s="193" t="s">
        <v>38</v>
      </c>
      <c r="O177" s="68"/>
      <c r="P177" s="194">
        <f t="shared" si="21"/>
        <v>0</v>
      </c>
      <c r="Q177" s="194">
        <v>2.1000000000000001E-4</v>
      </c>
      <c r="R177" s="194">
        <f t="shared" si="22"/>
        <v>3.0240000000000002E-3</v>
      </c>
      <c r="S177" s="194">
        <v>0</v>
      </c>
      <c r="T177" s="195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149</v>
      </c>
      <c r="AT177" s="196" t="s">
        <v>145</v>
      </c>
      <c r="AU177" s="196" t="s">
        <v>150</v>
      </c>
      <c r="AY177" s="14" t="s">
        <v>142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4" t="s">
        <v>150</v>
      </c>
      <c r="BK177" s="197">
        <f t="shared" si="29"/>
        <v>0</v>
      </c>
      <c r="BL177" s="14" t="s">
        <v>149</v>
      </c>
      <c r="BM177" s="196" t="s">
        <v>289</v>
      </c>
    </row>
    <row r="178" spans="1:65" s="12" customFormat="1" ht="22.9" customHeight="1">
      <c r="B178" s="168"/>
      <c r="C178" s="169"/>
      <c r="D178" s="170" t="s">
        <v>71</v>
      </c>
      <c r="E178" s="182" t="s">
        <v>290</v>
      </c>
      <c r="F178" s="182" t="s">
        <v>291</v>
      </c>
      <c r="G178" s="169"/>
      <c r="H178" s="169"/>
      <c r="I178" s="172"/>
      <c r="J178" s="183">
        <f>BK178</f>
        <v>0</v>
      </c>
      <c r="K178" s="169"/>
      <c r="L178" s="174"/>
      <c r="M178" s="175"/>
      <c r="N178" s="176"/>
      <c r="O178" s="176"/>
      <c r="P178" s="177">
        <f>SUM(P179:P202)</f>
        <v>0</v>
      </c>
      <c r="Q178" s="176"/>
      <c r="R178" s="177">
        <f>SUM(R179:R202)</f>
        <v>40.260288879999997</v>
      </c>
      <c r="S178" s="176"/>
      <c r="T178" s="178">
        <f>SUM(T179:T202)</f>
        <v>0.38400000000000001</v>
      </c>
      <c r="AR178" s="179" t="s">
        <v>80</v>
      </c>
      <c r="AT178" s="180" t="s">
        <v>71</v>
      </c>
      <c r="AU178" s="180" t="s">
        <v>80</v>
      </c>
      <c r="AY178" s="179" t="s">
        <v>142</v>
      </c>
      <c r="BK178" s="181">
        <f>SUM(BK179:BK202)</f>
        <v>0</v>
      </c>
    </row>
    <row r="179" spans="1:65" s="2" customFormat="1" ht="14.45" customHeight="1">
      <c r="A179" s="31"/>
      <c r="B179" s="32"/>
      <c r="C179" s="184" t="s">
        <v>292</v>
      </c>
      <c r="D179" s="184" t="s">
        <v>145</v>
      </c>
      <c r="E179" s="185" t="s">
        <v>293</v>
      </c>
      <c r="F179" s="186" t="s">
        <v>294</v>
      </c>
      <c r="G179" s="187" t="s">
        <v>174</v>
      </c>
      <c r="H179" s="188">
        <v>15.6</v>
      </c>
      <c r="I179" s="189"/>
      <c r="J179" s="190">
        <f t="shared" ref="J179:J202" si="30">ROUND(I179*H179,2)</f>
        <v>0</v>
      </c>
      <c r="K179" s="191"/>
      <c r="L179" s="36"/>
      <c r="M179" s="192" t="s">
        <v>1</v>
      </c>
      <c r="N179" s="193" t="s">
        <v>38</v>
      </c>
      <c r="O179" s="68"/>
      <c r="P179" s="194">
        <f t="shared" ref="P179:P202" si="31">O179*H179</f>
        <v>0</v>
      </c>
      <c r="Q179" s="194">
        <v>1.35E-2</v>
      </c>
      <c r="R179" s="194">
        <f t="shared" ref="R179:R202" si="32">Q179*H179</f>
        <v>0.21059999999999998</v>
      </c>
      <c r="S179" s="194">
        <v>0</v>
      </c>
      <c r="T179" s="195">
        <f t="shared" ref="T179:T202" si="33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149</v>
      </c>
      <c r="AT179" s="196" t="s">
        <v>145</v>
      </c>
      <c r="AU179" s="196" t="s">
        <v>150</v>
      </c>
      <c r="AY179" s="14" t="s">
        <v>142</v>
      </c>
      <c r="BE179" s="197">
        <f t="shared" ref="BE179:BE202" si="34">IF(N179="základní",J179,0)</f>
        <v>0</v>
      </c>
      <c r="BF179" s="197">
        <f t="shared" ref="BF179:BF202" si="35">IF(N179="snížená",J179,0)</f>
        <v>0</v>
      </c>
      <c r="BG179" s="197">
        <f t="shared" ref="BG179:BG202" si="36">IF(N179="zákl. přenesená",J179,0)</f>
        <v>0</v>
      </c>
      <c r="BH179" s="197">
        <f t="shared" ref="BH179:BH202" si="37">IF(N179="sníž. přenesená",J179,0)</f>
        <v>0</v>
      </c>
      <c r="BI179" s="197">
        <f t="shared" ref="BI179:BI202" si="38">IF(N179="nulová",J179,0)</f>
        <v>0</v>
      </c>
      <c r="BJ179" s="14" t="s">
        <v>150</v>
      </c>
      <c r="BK179" s="197">
        <f t="shared" ref="BK179:BK202" si="39">ROUND(I179*H179,2)</f>
        <v>0</v>
      </c>
      <c r="BL179" s="14" t="s">
        <v>149</v>
      </c>
      <c r="BM179" s="196" t="s">
        <v>295</v>
      </c>
    </row>
    <row r="180" spans="1:65" s="2" customFormat="1" ht="24.2" customHeight="1">
      <c r="A180" s="31"/>
      <c r="B180" s="32"/>
      <c r="C180" s="184" t="s">
        <v>296</v>
      </c>
      <c r="D180" s="184" t="s">
        <v>145</v>
      </c>
      <c r="E180" s="185" t="s">
        <v>297</v>
      </c>
      <c r="F180" s="186" t="s">
        <v>298</v>
      </c>
      <c r="G180" s="187" t="s">
        <v>162</v>
      </c>
      <c r="H180" s="188">
        <v>16</v>
      </c>
      <c r="I180" s="189"/>
      <c r="J180" s="190">
        <f t="shared" si="30"/>
        <v>0</v>
      </c>
      <c r="K180" s="191"/>
      <c r="L180" s="36"/>
      <c r="M180" s="192" t="s">
        <v>1</v>
      </c>
      <c r="N180" s="193" t="s">
        <v>38</v>
      </c>
      <c r="O180" s="68"/>
      <c r="P180" s="194">
        <f t="shared" si="31"/>
        <v>0</v>
      </c>
      <c r="Q180" s="194">
        <v>0</v>
      </c>
      <c r="R180" s="194">
        <f t="shared" si="32"/>
        <v>0</v>
      </c>
      <c r="S180" s="194">
        <v>2.4E-2</v>
      </c>
      <c r="T180" s="195">
        <f t="shared" si="33"/>
        <v>0.38400000000000001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149</v>
      </c>
      <c r="AT180" s="196" t="s">
        <v>145</v>
      </c>
      <c r="AU180" s="196" t="s">
        <v>150</v>
      </c>
      <c r="AY180" s="14" t="s">
        <v>142</v>
      </c>
      <c r="BE180" s="197">
        <f t="shared" si="34"/>
        <v>0</v>
      </c>
      <c r="BF180" s="197">
        <f t="shared" si="35"/>
        <v>0</v>
      </c>
      <c r="BG180" s="197">
        <f t="shared" si="36"/>
        <v>0</v>
      </c>
      <c r="BH180" s="197">
        <f t="shared" si="37"/>
        <v>0</v>
      </c>
      <c r="BI180" s="197">
        <f t="shared" si="38"/>
        <v>0</v>
      </c>
      <c r="BJ180" s="14" t="s">
        <v>150</v>
      </c>
      <c r="BK180" s="197">
        <f t="shared" si="39"/>
        <v>0</v>
      </c>
      <c r="BL180" s="14" t="s">
        <v>149</v>
      </c>
      <c r="BM180" s="196" t="s">
        <v>299</v>
      </c>
    </row>
    <row r="181" spans="1:65" s="2" customFormat="1" ht="14.45" customHeight="1">
      <c r="A181" s="31"/>
      <c r="B181" s="32"/>
      <c r="C181" s="184" t="s">
        <v>300</v>
      </c>
      <c r="D181" s="184" t="s">
        <v>145</v>
      </c>
      <c r="E181" s="185" t="s">
        <v>301</v>
      </c>
      <c r="F181" s="186" t="s">
        <v>302</v>
      </c>
      <c r="G181" s="187" t="s">
        <v>148</v>
      </c>
      <c r="H181" s="188">
        <v>55.53</v>
      </c>
      <c r="I181" s="189"/>
      <c r="J181" s="190">
        <f t="shared" si="30"/>
        <v>0</v>
      </c>
      <c r="K181" s="191"/>
      <c r="L181" s="36"/>
      <c r="M181" s="192" t="s">
        <v>1</v>
      </c>
      <c r="N181" s="193" t="s">
        <v>38</v>
      </c>
      <c r="O181" s="68"/>
      <c r="P181" s="194">
        <f t="shared" si="31"/>
        <v>0</v>
      </c>
      <c r="Q181" s="194">
        <v>2.894E-2</v>
      </c>
      <c r="R181" s="194">
        <f t="shared" si="32"/>
        <v>1.6070382000000001</v>
      </c>
      <c r="S181" s="194">
        <v>0</v>
      </c>
      <c r="T181" s="195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149</v>
      </c>
      <c r="AT181" s="196" t="s">
        <v>145</v>
      </c>
      <c r="AU181" s="196" t="s">
        <v>150</v>
      </c>
      <c r="AY181" s="14" t="s">
        <v>142</v>
      </c>
      <c r="BE181" s="197">
        <f t="shared" si="34"/>
        <v>0</v>
      </c>
      <c r="BF181" s="197">
        <f t="shared" si="35"/>
        <v>0</v>
      </c>
      <c r="BG181" s="197">
        <f t="shared" si="36"/>
        <v>0</v>
      </c>
      <c r="BH181" s="197">
        <f t="shared" si="37"/>
        <v>0</v>
      </c>
      <c r="BI181" s="197">
        <f t="shared" si="38"/>
        <v>0</v>
      </c>
      <c r="BJ181" s="14" t="s">
        <v>150</v>
      </c>
      <c r="BK181" s="197">
        <f t="shared" si="39"/>
        <v>0</v>
      </c>
      <c r="BL181" s="14" t="s">
        <v>149</v>
      </c>
      <c r="BM181" s="196" t="s">
        <v>303</v>
      </c>
    </row>
    <row r="182" spans="1:65" s="2" customFormat="1" ht="24.2" customHeight="1">
      <c r="A182" s="31"/>
      <c r="B182" s="32"/>
      <c r="C182" s="184" t="s">
        <v>304</v>
      </c>
      <c r="D182" s="184" t="s">
        <v>145</v>
      </c>
      <c r="E182" s="185" t="s">
        <v>305</v>
      </c>
      <c r="F182" s="186" t="s">
        <v>306</v>
      </c>
      <c r="G182" s="187" t="s">
        <v>148</v>
      </c>
      <c r="H182" s="188">
        <v>12.88</v>
      </c>
      <c r="I182" s="189"/>
      <c r="J182" s="190">
        <f t="shared" si="30"/>
        <v>0</v>
      </c>
      <c r="K182" s="191"/>
      <c r="L182" s="36"/>
      <c r="M182" s="192" t="s">
        <v>1</v>
      </c>
      <c r="N182" s="193" t="s">
        <v>38</v>
      </c>
      <c r="O182" s="68"/>
      <c r="P182" s="194">
        <f t="shared" si="31"/>
        <v>0</v>
      </c>
      <c r="Q182" s="194">
        <v>3.5029999999999999E-2</v>
      </c>
      <c r="R182" s="194">
        <f t="shared" si="32"/>
        <v>0.45118639999999999</v>
      </c>
      <c r="S182" s="194">
        <v>0</v>
      </c>
      <c r="T182" s="195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149</v>
      </c>
      <c r="AT182" s="196" t="s">
        <v>145</v>
      </c>
      <c r="AU182" s="196" t="s">
        <v>150</v>
      </c>
      <c r="AY182" s="14" t="s">
        <v>142</v>
      </c>
      <c r="BE182" s="197">
        <f t="shared" si="34"/>
        <v>0</v>
      </c>
      <c r="BF182" s="197">
        <f t="shared" si="35"/>
        <v>0</v>
      </c>
      <c r="BG182" s="197">
        <f t="shared" si="36"/>
        <v>0</v>
      </c>
      <c r="BH182" s="197">
        <f t="shared" si="37"/>
        <v>0</v>
      </c>
      <c r="BI182" s="197">
        <f t="shared" si="38"/>
        <v>0</v>
      </c>
      <c r="BJ182" s="14" t="s">
        <v>150</v>
      </c>
      <c r="BK182" s="197">
        <f t="shared" si="39"/>
        <v>0</v>
      </c>
      <c r="BL182" s="14" t="s">
        <v>149</v>
      </c>
      <c r="BM182" s="196" t="s">
        <v>307</v>
      </c>
    </row>
    <row r="183" spans="1:65" s="2" customFormat="1" ht="14.45" customHeight="1">
      <c r="A183" s="31"/>
      <c r="B183" s="32"/>
      <c r="C183" s="184" t="s">
        <v>308</v>
      </c>
      <c r="D183" s="184" t="s">
        <v>145</v>
      </c>
      <c r="E183" s="185" t="s">
        <v>309</v>
      </c>
      <c r="F183" s="186" t="s">
        <v>310</v>
      </c>
      <c r="G183" s="187" t="s">
        <v>148</v>
      </c>
      <c r="H183" s="188">
        <v>6.6</v>
      </c>
      <c r="I183" s="189"/>
      <c r="J183" s="190">
        <f t="shared" si="30"/>
        <v>0</v>
      </c>
      <c r="K183" s="191"/>
      <c r="L183" s="36"/>
      <c r="M183" s="192" t="s">
        <v>1</v>
      </c>
      <c r="N183" s="193" t="s">
        <v>38</v>
      </c>
      <c r="O183" s="68"/>
      <c r="P183" s="194">
        <f t="shared" si="31"/>
        <v>0</v>
      </c>
      <c r="Q183" s="194">
        <v>7.6200000000000004E-2</v>
      </c>
      <c r="R183" s="194">
        <f t="shared" si="32"/>
        <v>0.50292000000000003</v>
      </c>
      <c r="S183" s="194">
        <v>0</v>
      </c>
      <c r="T183" s="195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149</v>
      </c>
      <c r="AT183" s="196" t="s">
        <v>145</v>
      </c>
      <c r="AU183" s="196" t="s">
        <v>150</v>
      </c>
      <c r="AY183" s="14" t="s">
        <v>142</v>
      </c>
      <c r="BE183" s="197">
        <f t="shared" si="34"/>
        <v>0</v>
      </c>
      <c r="BF183" s="197">
        <f t="shared" si="35"/>
        <v>0</v>
      </c>
      <c r="BG183" s="197">
        <f t="shared" si="36"/>
        <v>0</v>
      </c>
      <c r="BH183" s="197">
        <f t="shared" si="37"/>
        <v>0</v>
      </c>
      <c r="BI183" s="197">
        <f t="shared" si="38"/>
        <v>0</v>
      </c>
      <c r="BJ183" s="14" t="s">
        <v>150</v>
      </c>
      <c r="BK183" s="197">
        <f t="shared" si="39"/>
        <v>0</v>
      </c>
      <c r="BL183" s="14" t="s">
        <v>149</v>
      </c>
      <c r="BM183" s="196" t="s">
        <v>311</v>
      </c>
    </row>
    <row r="184" spans="1:65" s="2" customFormat="1" ht="14.45" customHeight="1">
      <c r="A184" s="31"/>
      <c r="B184" s="32"/>
      <c r="C184" s="184" t="s">
        <v>312</v>
      </c>
      <c r="D184" s="184" t="s">
        <v>145</v>
      </c>
      <c r="E184" s="185" t="s">
        <v>313</v>
      </c>
      <c r="F184" s="186" t="s">
        <v>314</v>
      </c>
      <c r="G184" s="187" t="s">
        <v>148</v>
      </c>
      <c r="H184" s="188">
        <v>23.85</v>
      </c>
      <c r="I184" s="189"/>
      <c r="J184" s="190">
        <f t="shared" si="30"/>
        <v>0</v>
      </c>
      <c r="K184" s="191"/>
      <c r="L184" s="36"/>
      <c r="M184" s="192" t="s">
        <v>1</v>
      </c>
      <c r="N184" s="193" t="s">
        <v>38</v>
      </c>
      <c r="O184" s="68"/>
      <c r="P184" s="194">
        <f t="shared" si="31"/>
        <v>0</v>
      </c>
      <c r="Q184" s="194">
        <v>6.0000000000000001E-3</v>
      </c>
      <c r="R184" s="194">
        <f t="shared" si="32"/>
        <v>0.1431</v>
      </c>
      <c r="S184" s="194">
        <v>0</v>
      </c>
      <c r="T184" s="195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149</v>
      </c>
      <c r="AT184" s="196" t="s">
        <v>145</v>
      </c>
      <c r="AU184" s="196" t="s">
        <v>150</v>
      </c>
      <c r="AY184" s="14" t="s">
        <v>142</v>
      </c>
      <c r="BE184" s="197">
        <f t="shared" si="34"/>
        <v>0</v>
      </c>
      <c r="BF184" s="197">
        <f t="shared" si="35"/>
        <v>0</v>
      </c>
      <c r="BG184" s="197">
        <f t="shared" si="36"/>
        <v>0</v>
      </c>
      <c r="BH184" s="197">
        <f t="shared" si="37"/>
        <v>0</v>
      </c>
      <c r="BI184" s="197">
        <f t="shared" si="38"/>
        <v>0</v>
      </c>
      <c r="BJ184" s="14" t="s">
        <v>150</v>
      </c>
      <c r="BK184" s="197">
        <f t="shared" si="39"/>
        <v>0</v>
      </c>
      <c r="BL184" s="14" t="s">
        <v>149</v>
      </c>
      <c r="BM184" s="196" t="s">
        <v>315</v>
      </c>
    </row>
    <row r="185" spans="1:65" s="2" customFormat="1" ht="14.45" customHeight="1">
      <c r="A185" s="31"/>
      <c r="B185" s="32"/>
      <c r="C185" s="184" t="s">
        <v>316</v>
      </c>
      <c r="D185" s="184" t="s">
        <v>145</v>
      </c>
      <c r="E185" s="185" t="s">
        <v>317</v>
      </c>
      <c r="F185" s="186" t="s">
        <v>318</v>
      </c>
      <c r="G185" s="187" t="s">
        <v>252</v>
      </c>
      <c r="H185" s="188">
        <v>1</v>
      </c>
      <c r="I185" s="189"/>
      <c r="J185" s="190">
        <f t="shared" si="30"/>
        <v>0</v>
      </c>
      <c r="K185" s="191"/>
      <c r="L185" s="36"/>
      <c r="M185" s="192" t="s">
        <v>1</v>
      </c>
      <c r="N185" s="193" t="s">
        <v>38</v>
      </c>
      <c r="O185" s="68"/>
      <c r="P185" s="194">
        <f t="shared" si="31"/>
        <v>0</v>
      </c>
      <c r="Q185" s="194">
        <v>8.0000000000000002E-3</v>
      </c>
      <c r="R185" s="194">
        <f t="shared" si="32"/>
        <v>8.0000000000000002E-3</v>
      </c>
      <c r="S185" s="194">
        <v>0</v>
      </c>
      <c r="T185" s="195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149</v>
      </c>
      <c r="AT185" s="196" t="s">
        <v>145</v>
      </c>
      <c r="AU185" s="196" t="s">
        <v>150</v>
      </c>
      <c r="AY185" s="14" t="s">
        <v>142</v>
      </c>
      <c r="BE185" s="197">
        <f t="shared" si="34"/>
        <v>0</v>
      </c>
      <c r="BF185" s="197">
        <f t="shared" si="35"/>
        <v>0</v>
      </c>
      <c r="BG185" s="197">
        <f t="shared" si="36"/>
        <v>0</v>
      </c>
      <c r="BH185" s="197">
        <f t="shared" si="37"/>
        <v>0</v>
      </c>
      <c r="BI185" s="197">
        <f t="shared" si="38"/>
        <v>0</v>
      </c>
      <c r="BJ185" s="14" t="s">
        <v>150</v>
      </c>
      <c r="BK185" s="197">
        <f t="shared" si="39"/>
        <v>0</v>
      </c>
      <c r="BL185" s="14" t="s">
        <v>149</v>
      </c>
      <c r="BM185" s="196" t="s">
        <v>319</v>
      </c>
    </row>
    <row r="186" spans="1:65" s="2" customFormat="1" ht="14.45" customHeight="1">
      <c r="A186" s="31"/>
      <c r="B186" s="32"/>
      <c r="C186" s="184" t="s">
        <v>320</v>
      </c>
      <c r="D186" s="184" t="s">
        <v>145</v>
      </c>
      <c r="E186" s="185" t="s">
        <v>321</v>
      </c>
      <c r="F186" s="186" t="s">
        <v>322</v>
      </c>
      <c r="G186" s="187" t="s">
        <v>252</v>
      </c>
      <c r="H186" s="188">
        <v>2</v>
      </c>
      <c r="I186" s="189"/>
      <c r="J186" s="190">
        <f t="shared" si="30"/>
        <v>0</v>
      </c>
      <c r="K186" s="191"/>
      <c r="L186" s="36"/>
      <c r="M186" s="192" t="s">
        <v>1</v>
      </c>
      <c r="N186" s="193" t="s">
        <v>38</v>
      </c>
      <c r="O186" s="68"/>
      <c r="P186" s="194">
        <f t="shared" si="31"/>
        <v>0</v>
      </c>
      <c r="Q186" s="194">
        <v>1.268E-2</v>
      </c>
      <c r="R186" s="194">
        <f t="shared" si="32"/>
        <v>2.5360000000000001E-2</v>
      </c>
      <c r="S186" s="194">
        <v>0</v>
      </c>
      <c r="T186" s="195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149</v>
      </c>
      <c r="AT186" s="196" t="s">
        <v>145</v>
      </c>
      <c r="AU186" s="196" t="s">
        <v>150</v>
      </c>
      <c r="AY186" s="14" t="s">
        <v>142</v>
      </c>
      <c r="BE186" s="197">
        <f t="shared" si="34"/>
        <v>0</v>
      </c>
      <c r="BF186" s="197">
        <f t="shared" si="35"/>
        <v>0</v>
      </c>
      <c r="BG186" s="197">
        <f t="shared" si="36"/>
        <v>0</v>
      </c>
      <c r="BH186" s="197">
        <f t="shared" si="37"/>
        <v>0</v>
      </c>
      <c r="BI186" s="197">
        <f t="shared" si="38"/>
        <v>0</v>
      </c>
      <c r="BJ186" s="14" t="s">
        <v>150</v>
      </c>
      <c r="BK186" s="197">
        <f t="shared" si="39"/>
        <v>0</v>
      </c>
      <c r="BL186" s="14" t="s">
        <v>149</v>
      </c>
      <c r="BM186" s="196" t="s">
        <v>323</v>
      </c>
    </row>
    <row r="187" spans="1:65" s="2" customFormat="1" ht="14.45" customHeight="1">
      <c r="A187" s="31"/>
      <c r="B187" s="32"/>
      <c r="C187" s="184" t="s">
        <v>324</v>
      </c>
      <c r="D187" s="184" t="s">
        <v>145</v>
      </c>
      <c r="E187" s="185" t="s">
        <v>325</v>
      </c>
      <c r="F187" s="186" t="s">
        <v>326</v>
      </c>
      <c r="G187" s="187" t="s">
        <v>252</v>
      </c>
      <c r="H187" s="188">
        <v>2</v>
      </c>
      <c r="I187" s="189"/>
      <c r="J187" s="190">
        <f t="shared" si="30"/>
        <v>0</v>
      </c>
      <c r="K187" s="191"/>
      <c r="L187" s="36"/>
      <c r="M187" s="192" t="s">
        <v>1</v>
      </c>
      <c r="N187" s="193" t="s">
        <v>38</v>
      </c>
      <c r="O187" s="68"/>
      <c r="P187" s="194">
        <f t="shared" si="31"/>
        <v>0</v>
      </c>
      <c r="Q187" s="194">
        <v>1.668E-2</v>
      </c>
      <c r="R187" s="194">
        <f t="shared" si="32"/>
        <v>3.3360000000000001E-2</v>
      </c>
      <c r="S187" s="194">
        <v>0</v>
      </c>
      <c r="T187" s="195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149</v>
      </c>
      <c r="AT187" s="196" t="s">
        <v>145</v>
      </c>
      <c r="AU187" s="196" t="s">
        <v>150</v>
      </c>
      <c r="AY187" s="14" t="s">
        <v>142</v>
      </c>
      <c r="BE187" s="197">
        <f t="shared" si="34"/>
        <v>0</v>
      </c>
      <c r="BF187" s="197">
        <f t="shared" si="35"/>
        <v>0</v>
      </c>
      <c r="BG187" s="197">
        <f t="shared" si="36"/>
        <v>0</v>
      </c>
      <c r="BH187" s="197">
        <f t="shared" si="37"/>
        <v>0</v>
      </c>
      <c r="BI187" s="197">
        <f t="shared" si="38"/>
        <v>0</v>
      </c>
      <c r="BJ187" s="14" t="s">
        <v>150</v>
      </c>
      <c r="BK187" s="197">
        <f t="shared" si="39"/>
        <v>0</v>
      </c>
      <c r="BL187" s="14" t="s">
        <v>149</v>
      </c>
      <c r="BM187" s="196" t="s">
        <v>327</v>
      </c>
    </row>
    <row r="188" spans="1:65" s="2" customFormat="1" ht="14.45" customHeight="1">
      <c r="A188" s="31"/>
      <c r="B188" s="32"/>
      <c r="C188" s="184" t="s">
        <v>328</v>
      </c>
      <c r="D188" s="184" t="s">
        <v>145</v>
      </c>
      <c r="E188" s="185" t="s">
        <v>329</v>
      </c>
      <c r="F188" s="186" t="s">
        <v>330</v>
      </c>
      <c r="G188" s="187" t="s">
        <v>202</v>
      </c>
      <c r="H188" s="188">
        <v>6.8540000000000001</v>
      </c>
      <c r="I188" s="189"/>
      <c r="J188" s="190">
        <f t="shared" si="30"/>
        <v>0</v>
      </c>
      <c r="K188" s="191"/>
      <c r="L188" s="36"/>
      <c r="M188" s="192" t="s">
        <v>1</v>
      </c>
      <c r="N188" s="193" t="s">
        <v>38</v>
      </c>
      <c r="O188" s="68"/>
      <c r="P188" s="194">
        <f t="shared" si="31"/>
        <v>0</v>
      </c>
      <c r="Q188" s="194">
        <v>1.8018700000000001</v>
      </c>
      <c r="R188" s="194">
        <f t="shared" si="32"/>
        <v>12.350016980000001</v>
      </c>
      <c r="S188" s="194">
        <v>0</v>
      </c>
      <c r="T188" s="195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149</v>
      </c>
      <c r="AT188" s="196" t="s">
        <v>145</v>
      </c>
      <c r="AU188" s="196" t="s">
        <v>150</v>
      </c>
      <c r="AY188" s="14" t="s">
        <v>142</v>
      </c>
      <c r="BE188" s="197">
        <f t="shared" si="34"/>
        <v>0</v>
      </c>
      <c r="BF188" s="197">
        <f t="shared" si="35"/>
        <v>0</v>
      </c>
      <c r="BG188" s="197">
        <f t="shared" si="36"/>
        <v>0</v>
      </c>
      <c r="BH188" s="197">
        <f t="shared" si="37"/>
        <v>0</v>
      </c>
      <c r="BI188" s="197">
        <f t="shared" si="38"/>
        <v>0</v>
      </c>
      <c r="BJ188" s="14" t="s">
        <v>150</v>
      </c>
      <c r="BK188" s="197">
        <f t="shared" si="39"/>
        <v>0</v>
      </c>
      <c r="BL188" s="14" t="s">
        <v>149</v>
      </c>
      <c r="BM188" s="196" t="s">
        <v>331</v>
      </c>
    </row>
    <row r="189" spans="1:65" s="2" customFormat="1" ht="24.2" customHeight="1">
      <c r="A189" s="31"/>
      <c r="B189" s="32"/>
      <c r="C189" s="184" t="s">
        <v>332</v>
      </c>
      <c r="D189" s="184" t="s">
        <v>145</v>
      </c>
      <c r="E189" s="185" t="s">
        <v>333</v>
      </c>
      <c r="F189" s="186" t="s">
        <v>334</v>
      </c>
      <c r="G189" s="187" t="s">
        <v>252</v>
      </c>
      <c r="H189" s="188">
        <v>6</v>
      </c>
      <c r="I189" s="189"/>
      <c r="J189" s="190">
        <f t="shared" si="30"/>
        <v>0</v>
      </c>
      <c r="K189" s="191"/>
      <c r="L189" s="36"/>
      <c r="M189" s="192" t="s">
        <v>1</v>
      </c>
      <c r="N189" s="193" t="s">
        <v>38</v>
      </c>
      <c r="O189" s="68"/>
      <c r="P189" s="194">
        <f t="shared" si="31"/>
        <v>0</v>
      </c>
      <c r="Q189" s="194">
        <v>1E-3</v>
      </c>
      <c r="R189" s="194">
        <f t="shared" si="32"/>
        <v>6.0000000000000001E-3</v>
      </c>
      <c r="S189" s="194">
        <v>0</v>
      </c>
      <c r="T189" s="195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149</v>
      </c>
      <c r="AT189" s="196" t="s">
        <v>145</v>
      </c>
      <c r="AU189" s="196" t="s">
        <v>150</v>
      </c>
      <c r="AY189" s="14" t="s">
        <v>142</v>
      </c>
      <c r="BE189" s="197">
        <f t="shared" si="34"/>
        <v>0</v>
      </c>
      <c r="BF189" s="197">
        <f t="shared" si="35"/>
        <v>0</v>
      </c>
      <c r="BG189" s="197">
        <f t="shared" si="36"/>
        <v>0</v>
      </c>
      <c r="BH189" s="197">
        <f t="shared" si="37"/>
        <v>0</v>
      </c>
      <c r="BI189" s="197">
        <f t="shared" si="38"/>
        <v>0</v>
      </c>
      <c r="BJ189" s="14" t="s">
        <v>150</v>
      </c>
      <c r="BK189" s="197">
        <f t="shared" si="39"/>
        <v>0</v>
      </c>
      <c r="BL189" s="14" t="s">
        <v>149</v>
      </c>
      <c r="BM189" s="196" t="s">
        <v>335</v>
      </c>
    </row>
    <row r="190" spans="1:65" s="2" customFormat="1" ht="14.45" customHeight="1">
      <c r="A190" s="31"/>
      <c r="B190" s="32"/>
      <c r="C190" s="184" t="s">
        <v>336</v>
      </c>
      <c r="D190" s="184" t="s">
        <v>145</v>
      </c>
      <c r="E190" s="185" t="s">
        <v>337</v>
      </c>
      <c r="F190" s="186" t="s">
        <v>338</v>
      </c>
      <c r="G190" s="187" t="s">
        <v>252</v>
      </c>
      <c r="H190" s="188">
        <v>1</v>
      </c>
      <c r="I190" s="189"/>
      <c r="J190" s="190">
        <f t="shared" si="30"/>
        <v>0</v>
      </c>
      <c r="K190" s="191"/>
      <c r="L190" s="36"/>
      <c r="M190" s="192" t="s">
        <v>1</v>
      </c>
      <c r="N190" s="193" t="s">
        <v>38</v>
      </c>
      <c r="O190" s="68"/>
      <c r="P190" s="194">
        <f t="shared" si="31"/>
        <v>0</v>
      </c>
      <c r="Q190" s="194">
        <v>8.4000000000000005E-2</v>
      </c>
      <c r="R190" s="194">
        <f t="shared" si="32"/>
        <v>8.4000000000000005E-2</v>
      </c>
      <c r="S190" s="194">
        <v>0</v>
      </c>
      <c r="T190" s="195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6" t="s">
        <v>149</v>
      </c>
      <c r="AT190" s="196" t="s">
        <v>145</v>
      </c>
      <c r="AU190" s="196" t="s">
        <v>150</v>
      </c>
      <c r="AY190" s="14" t="s">
        <v>142</v>
      </c>
      <c r="BE190" s="197">
        <f t="shared" si="34"/>
        <v>0</v>
      </c>
      <c r="BF190" s="197">
        <f t="shared" si="35"/>
        <v>0</v>
      </c>
      <c r="BG190" s="197">
        <f t="shared" si="36"/>
        <v>0</v>
      </c>
      <c r="BH190" s="197">
        <f t="shared" si="37"/>
        <v>0</v>
      </c>
      <c r="BI190" s="197">
        <f t="shared" si="38"/>
        <v>0</v>
      </c>
      <c r="BJ190" s="14" t="s">
        <v>150</v>
      </c>
      <c r="BK190" s="197">
        <f t="shared" si="39"/>
        <v>0</v>
      </c>
      <c r="BL190" s="14" t="s">
        <v>149</v>
      </c>
      <c r="BM190" s="196" t="s">
        <v>339</v>
      </c>
    </row>
    <row r="191" spans="1:65" s="2" customFormat="1" ht="14.45" customHeight="1">
      <c r="A191" s="31"/>
      <c r="B191" s="32"/>
      <c r="C191" s="184" t="s">
        <v>340</v>
      </c>
      <c r="D191" s="184" t="s">
        <v>145</v>
      </c>
      <c r="E191" s="185" t="s">
        <v>341</v>
      </c>
      <c r="F191" s="186" t="s">
        <v>342</v>
      </c>
      <c r="G191" s="187" t="s">
        <v>174</v>
      </c>
      <c r="H191" s="188">
        <v>4.07</v>
      </c>
      <c r="I191" s="189"/>
      <c r="J191" s="190">
        <f t="shared" si="30"/>
        <v>0</v>
      </c>
      <c r="K191" s="191"/>
      <c r="L191" s="36"/>
      <c r="M191" s="192" t="s">
        <v>1</v>
      </c>
      <c r="N191" s="193" t="s">
        <v>38</v>
      </c>
      <c r="O191" s="68"/>
      <c r="P191" s="194">
        <f t="shared" si="31"/>
        <v>0</v>
      </c>
      <c r="Q191" s="194">
        <v>1.6389999999999998E-2</v>
      </c>
      <c r="R191" s="194">
        <f t="shared" si="32"/>
        <v>6.6707299999999997E-2</v>
      </c>
      <c r="S191" s="194">
        <v>0</v>
      </c>
      <c r="T191" s="195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149</v>
      </c>
      <c r="AT191" s="196" t="s">
        <v>145</v>
      </c>
      <c r="AU191" s="196" t="s">
        <v>150</v>
      </c>
      <c r="AY191" s="14" t="s">
        <v>142</v>
      </c>
      <c r="BE191" s="197">
        <f t="shared" si="34"/>
        <v>0</v>
      </c>
      <c r="BF191" s="197">
        <f t="shared" si="35"/>
        <v>0</v>
      </c>
      <c r="BG191" s="197">
        <f t="shared" si="36"/>
        <v>0</v>
      </c>
      <c r="BH191" s="197">
        <f t="shared" si="37"/>
        <v>0</v>
      </c>
      <c r="BI191" s="197">
        <f t="shared" si="38"/>
        <v>0</v>
      </c>
      <c r="BJ191" s="14" t="s">
        <v>150</v>
      </c>
      <c r="BK191" s="197">
        <f t="shared" si="39"/>
        <v>0</v>
      </c>
      <c r="BL191" s="14" t="s">
        <v>149</v>
      </c>
      <c r="BM191" s="196" t="s">
        <v>343</v>
      </c>
    </row>
    <row r="192" spans="1:65" s="2" customFormat="1" ht="14.45" customHeight="1">
      <c r="A192" s="31"/>
      <c r="B192" s="32"/>
      <c r="C192" s="184" t="s">
        <v>344</v>
      </c>
      <c r="D192" s="184" t="s">
        <v>145</v>
      </c>
      <c r="E192" s="185" t="s">
        <v>345</v>
      </c>
      <c r="F192" s="186" t="s">
        <v>346</v>
      </c>
      <c r="G192" s="187" t="s">
        <v>202</v>
      </c>
      <c r="H192" s="188">
        <v>2.4460000000000002</v>
      </c>
      <c r="I192" s="189"/>
      <c r="J192" s="190">
        <f t="shared" si="30"/>
        <v>0</v>
      </c>
      <c r="K192" s="191"/>
      <c r="L192" s="36"/>
      <c r="M192" s="192" t="s">
        <v>1</v>
      </c>
      <c r="N192" s="193" t="s">
        <v>38</v>
      </c>
      <c r="O192" s="68"/>
      <c r="P192" s="194">
        <f t="shared" si="31"/>
        <v>0</v>
      </c>
      <c r="Q192" s="194">
        <v>1.75</v>
      </c>
      <c r="R192" s="194">
        <f t="shared" si="32"/>
        <v>4.2805</v>
      </c>
      <c r="S192" s="194">
        <v>0</v>
      </c>
      <c r="T192" s="195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149</v>
      </c>
      <c r="AT192" s="196" t="s">
        <v>145</v>
      </c>
      <c r="AU192" s="196" t="s">
        <v>150</v>
      </c>
      <c r="AY192" s="14" t="s">
        <v>142</v>
      </c>
      <c r="BE192" s="197">
        <f t="shared" si="34"/>
        <v>0</v>
      </c>
      <c r="BF192" s="197">
        <f t="shared" si="35"/>
        <v>0</v>
      </c>
      <c r="BG192" s="197">
        <f t="shared" si="36"/>
        <v>0</v>
      </c>
      <c r="BH192" s="197">
        <f t="shared" si="37"/>
        <v>0</v>
      </c>
      <c r="BI192" s="197">
        <f t="shared" si="38"/>
        <v>0</v>
      </c>
      <c r="BJ192" s="14" t="s">
        <v>150</v>
      </c>
      <c r="BK192" s="197">
        <f t="shared" si="39"/>
        <v>0</v>
      </c>
      <c r="BL192" s="14" t="s">
        <v>149</v>
      </c>
      <c r="BM192" s="196" t="s">
        <v>347</v>
      </c>
    </row>
    <row r="193" spans="1:65" s="2" customFormat="1" ht="14.45" customHeight="1">
      <c r="A193" s="31"/>
      <c r="B193" s="32"/>
      <c r="C193" s="184" t="s">
        <v>348</v>
      </c>
      <c r="D193" s="184" t="s">
        <v>145</v>
      </c>
      <c r="E193" s="185" t="s">
        <v>349</v>
      </c>
      <c r="F193" s="186" t="s">
        <v>350</v>
      </c>
      <c r="G193" s="187" t="s">
        <v>174</v>
      </c>
      <c r="H193" s="188">
        <v>11</v>
      </c>
      <c r="I193" s="189"/>
      <c r="J193" s="190">
        <f t="shared" si="30"/>
        <v>0</v>
      </c>
      <c r="K193" s="191"/>
      <c r="L193" s="36"/>
      <c r="M193" s="192" t="s">
        <v>1</v>
      </c>
      <c r="N193" s="193" t="s">
        <v>38</v>
      </c>
      <c r="O193" s="68"/>
      <c r="P193" s="194">
        <f t="shared" si="31"/>
        <v>0</v>
      </c>
      <c r="Q193" s="194">
        <v>4.0500000000000001E-2</v>
      </c>
      <c r="R193" s="194">
        <f t="shared" si="32"/>
        <v>0.44550000000000001</v>
      </c>
      <c r="S193" s="194">
        <v>0</v>
      </c>
      <c r="T193" s="195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149</v>
      </c>
      <c r="AT193" s="196" t="s">
        <v>145</v>
      </c>
      <c r="AU193" s="196" t="s">
        <v>150</v>
      </c>
      <c r="AY193" s="14" t="s">
        <v>142</v>
      </c>
      <c r="BE193" s="197">
        <f t="shared" si="34"/>
        <v>0</v>
      </c>
      <c r="BF193" s="197">
        <f t="shared" si="35"/>
        <v>0</v>
      </c>
      <c r="BG193" s="197">
        <f t="shared" si="36"/>
        <v>0</v>
      </c>
      <c r="BH193" s="197">
        <f t="shared" si="37"/>
        <v>0</v>
      </c>
      <c r="BI193" s="197">
        <f t="shared" si="38"/>
        <v>0</v>
      </c>
      <c r="BJ193" s="14" t="s">
        <v>150</v>
      </c>
      <c r="BK193" s="197">
        <f t="shared" si="39"/>
        <v>0</v>
      </c>
      <c r="BL193" s="14" t="s">
        <v>149</v>
      </c>
      <c r="BM193" s="196" t="s">
        <v>351</v>
      </c>
    </row>
    <row r="194" spans="1:65" s="2" customFormat="1" ht="24.2" customHeight="1">
      <c r="A194" s="31"/>
      <c r="B194" s="32"/>
      <c r="C194" s="184" t="s">
        <v>352</v>
      </c>
      <c r="D194" s="184" t="s">
        <v>145</v>
      </c>
      <c r="E194" s="185" t="s">
        <v>353</v>
      </c>
      <c r="F194" s="186" t="s">
        <v>354</v>
      </c>
      <c r="G194" s="187" t="s">
        <v>202</v>
      </c>
      <c r="H194" s="188">
        <v>6.5119999999999996</v>
      </c>
      <c r="I194" s="189"/>
      <c r="J194" s="190">
        <f t="shared" si="30"/>
        <v>0</v>
      </c>
      <c r="K194" s="191"/>
      <c r="L194" s="36"/>
      <c r="M194" s="192" t="s">
        <v>1</v>
      </c>
      <c r="N194" s="193" t="s">
        <v>38</v>
      </c>
      <c r="O194" s="68"/>
      <c r="P194" s="194">
        <f t="shared" si="31"/>
        <v>0</v>
      </c>
      <c r="Q194" s="194">
        <v>1.5</v>
      </c>
      <c r="R194" s="194">
        <f t="shared" si="32"/>
        <v>9.7679999999999989</v>
      </c>
      <c r="S194" s="194">
        <v>0</v>
      </c>
      <c r="T194" s="195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149</v>
      </c>
      <c r="AT194" s="196" t="s">
        <v>145</v>
      </c>
      <c r="AU194" s="196" t="s">
        <v>150</v>
      </c>
      <c r="AY194" s="14" t="s">
        <v>142</v>
      </c>
      <c r="BE194" s="197">
        <f t="shared" si="34"/>
        <v>0</v>
      </c>
      <c r="BF194" s="197">
        <f t="shared" si="35"/>
        <v>0</v>
      </c>
      <c r="BG194" s="197">
        <f t="shared" si="36"/>
        <v>0</v>
      </c>
      <c r="BH194" s="197">
        <f t="shared" si="37"/>
        <v>0</v>
      </c>
      <c r="BI194" s="197">
        <f t="shared" si="38"/>
        <v>0</v>
      </c>
      <c r="BJ194" s="14" t="s">
        <v>150</v>
      </c>
      <c r="BK194" s="197">
        <f t="shared" si="39"/>
        <v>0</v>
      </c>
      <c r="BL194" s="14" t="s">
        <v>149</v>
      </c>
      <c r="BM194" s="196" t="s">
        <v>355</v>
      </c>
    </row>
    <row r="195" spans="1:65" s="2" customFormat="1" ht="14.45" customHeight="1">
      <c r="A195" s="31"/>
      <c r="B195" s="32"/>
      <c r="C195" s="184" t="s">
        <v>356</v>
      </c>
      <c r="D195" s="184" t="s">
        <v>145</v>
      </c>
      <c r="E195" s="185" t="s">
        <v>357</v>
      </c>
      <c r="F195" s="186" t="s">
        <v>358</v>
      </c>
      <c r="G195" s="187" t="s">
        <v>148</v>
      </c>
      <c r="H195" s="188">
        <v>205.56</v>
      </c>
      <c r="I195" s="189"/>
      <c r="J195" s="190">
        <f t="shared" si="30"/>
        <v>0</v>
      </c>
      <c r="K195" s="191"/>
      <c r="L195" s="36"/>
      <c r="M195" s="192" t="s">
        <v>1</v>
      </c>
      <c r="N195" s="193" t="s">
        <v>38</v>
      </c>
      <c r="O195" s="68"/>
      <c r="P195" s="194">
        <f t="shared" si="31"/>
        <v>0</v>
      </c>
      <c r="Q195" s="194">
        <v>0.05</v>
      </c>
      <c r="R195" s="194">
        <f t="shared" si="32"/>
        <v>10.278</v>
      </c>
      <c r="S195" s="194">
        <v>0</v>
      </c>
      <c r="T195" s="195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6" t="s">
        <v>149</v>
      </c>
      <c r="AT195" s="196" t="s">
        <v>145</v>
      </c>
      <c r="AU195" s="196" t="s">
        <v>150</v>
      </c>
      <c r="AY195" s="14" t="s">
        <v>142</v>
      </c>
      <c r="BE195" s="197">
        <f t="shared" si="34"/>
        <v>0</v>
      </c>
      <c r="BF195" s="197">
        <f t="shared" si="35"/>
        <v>0</v>
      </c>
      <c r="BG195" s="197">
        <f t="shared" si="36"/>
        <v>0</v>
      </c>
      <c r="BH195" s="197">
        <f t="shared" si="37"/>
        <v>0</v>
      </c>
      <c r="BI195" s="197">
        <f t="shared" si="38"/>
        <v>0</v>
      </c>
      <c r="BJ195" s="14" t="s">
        <v>150</v>
      </c>
      <c r="BK195" s="197">
        <f t="shared" si="39"/>
        <v>0</v>
      </c>
      <c r="BL195" s="14" t="s">
        <v>149</v>
      </c>
      <c r="BM195" s="196" t="s">
        <v>359</v>
      </c>
    </row>
    <row r="196" spans="1:65" s="2" customFormat="1" ht="24.2" customHeight="1">
      <c r="A196" s="31"/>
      <c r="B196" s="32"/>
      <c r="C196" s="184" t="s">
        <v>360</v>
      </c>
      <c r="D196" s="184" t="s">
        <v>145</v>
      </c>
      <c r="E196" s="185" t="s">
        <v>361</v>
      </c>
      <c r="F196" s="186" t="s">
        <v>362</v>
      </c>
      <c r="G196" s="187" t="s">
        <v>177</v>
      </c>
      <c r="H196" s="188">
        <v>56.088000000000001</v>
      </c>
      <c r="I196" s="189"/>
      <c r="J196" s="190">
        <f t="shared" si="30"/>
        <v>0</v>
      </c>
      <c r="K196" s="191"/>
      <c r="L196" s="36"/>
      <c r="M196" s="192" t="s">
        <v>1</v>
      </c>
      <c r="N196" s="193" t="s">
        <v>38</v>
      </c>
      <c r="O196" s="68"/>
      <c r="P196" s="194">
        <f t="shared" si="31"/>
        <v>0</v>
      </c>
      <c r="Q196" s="194">
        <v>0</v>
      </c>
      <c r="R196" s="194">
        <f t="shared" si="32"/>
        <v>0</v>
      </c>
      <c r="S196" s="194">
        <v>0</v>
      </c>
      <c r="T196" s="195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149</v>
      </c>
      <c r="AT196" s="196" t="s">
        <v>145</v>
      </c>
      <c r="AU196" s="196" t="s">
        <v>150</v>
      </c>
      <c r="AY196" s="14" t="s">
        <v>142</v>
      </c>
      <c r="BE196" s="197">
        <f t="shared" si="34"/>
        <v>0</v>
      </c>
      <c r="BF196" s="197">
        <f t="shared" si="35"/>
        <v>0</v>
      </c>
      <c r="BG196" s="197">
        <f t="shared" si="36"/>
        <v>0</v>
      </c>
      <c r="BH196" s="197">
        <f t="shared" si="37"/>
        <v>0</v>
      </c>
      <c r="BI196" s="197">
        <f t="shared" si="38"/>
        <v>0</v>
      </c>
      <c r="BJ196" s="14" t="s">
        <v>150</v>
      </c>
      <c r="BK196" s="197">
        <f t="shared" si="39"/>
        <v>0</v>
      </c>
      <c r="BL196" s="14" t="s">
        <v>149</v>
      </c>
      <c r="BM196" s="196" t="s">
        <v>363</v>
      </c>
    </row>
    <row r="197" spans="1:65" s="2" customFormat="1" ht="24.2" customHeight="1">
      <c r="A197" s="31"/>
      <c r="B197" s="32"/>
      <c r="C197" s="184" t="s">
        <v>364</v>
      </c>
      <c r="D197" s="184" t="s">
        <v>145</v>
      </c>
      <c r="E197" s="185" t="s">
        <v>365</v>
      </c>
      <c r="F197" s="186" t="s">
        <v>366</v>
      </c>
      <c r="G197" s="187" t="s">
        <v>177</v>
      </c>
      <c r="H197" s="188">
        <v>112.176</v>
      </c>
      <c r="I197" s="189"/>
      <c r="J197" s="190">
        <f t="shared" si="30"/>
        <v>0</v>
      </c>
      <c r="K197" s="191"/>
      <c r="L197" s="36"/>
      <c r="M197" s="192" t="s">
        <v>1</v>
      </c>
      <c r="N197" s="193" t="s">
        <v>38</v>
      </c>
      <c r="O197" s="68"/>
      <c r="P197" s="194">
        <f t="shared" si="31"/>
        <v>0</v>
      </c>
      <c r="Q197" s="194">
        <v>0</v>
      </c>
      <c r="R197" s="194">
        <f t="shared" si="32"/>
        <v>0</v>
      </c>
      <c r="S197" s="194">
        <v>0</v>
      </c>
      <c r="T197" s="195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6" t="s">
        <v>149</v>
      </c>
      <c r="AT197" s="196" t="s">
        <v>145</v>
      </c>
      <c r="AU197" s="196" t="s">
        <v>150</v>
      </c>
      <c r="AY197" s="14" t="s">
        <v>142</v>
      </c>
      <c r="BE197" s="197">
        <f t="shared" si="34"/>
        <v>0</v>
      </c>
      <c r="BF197" s="197">
        <f t="shared" si="35"/>
        <v>0</v>
      </c>
      <c r="BG197" s="197">
        <f t="shared" si="36"/>
        <v>0</v>
      </c>
      <c r="BH197" s="197">
        <f t="shared" si="37"/>
        <v>0</v>
      </c>
      <c r="BI197" s="197">
        <f t="shared" si="38"/>
        <v>0</v>
      </c>
      <c r="BJ197" s="14" t="s">
        <v>150</v>
      </c>
      <c r="BK197" s="197">
        <f t="shared" si="39"/>
        <v>0</v>
      </c>
      <c r="BL197" s="14" t="s">
        <v>149</v>
      </c>
      <c r="BM197" s="196" t="s">
        <v>367</v>
      </c>
    </row>
    <row r="198" spans="1:65" s="2" customFormat="1" ht="14.45" customHeight="1">
      <c r="A198" s="31"/>
      <c r="B198" s="32"/>
      <c r="C198" s="184" t="s">
        <v>368</v>
      </c>
      <c r="D198" s="184" t="s">
        <v>145</v>
      </c>
      <c r="E198" s="185" t="s">
        <v>369</v>
      </c>
      <c r="F198" s="186" t="s">
        <v>370</v>
      </c>
      <c r="G198" s="187" t="s">
        <v>171</v>
      </c>
      <c r="H198" s="188">
        <v>112.176</v>
      </c>
      <c r="I198" s="189"/>
      <c r="J198" s="190">
        <f t="shared" si="30"/>
        <v>0</v>
      </c>
      <c r="K198" s="191"/>
      <c r="L198" s="36"/>
      <c r="M198" s="192" t="s">
        <v>1</v>
      </c>
      <c r="N198" s="193" t="s">
        <v>38</v>
      </c>
      <c r="O198" s="68"/>
      <c r="P198" s="194">
        <f t="shared" si="31"/>
        <v>0</v>
      </c>
      <c r="Q198" s="194">
        <v>0</v>
      </c>
      <c r="R198" s="194">
        <f t="shared" si="32"/>
        <v>0</v>
      </c>
      <c r="S198" s="194">
        <v>0</v>
      </c>
      <c r="T198" s="195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149</v>
      </c>
      <c r="AT198" s="196" t="s">
        <v>145</v>
      </c>
      <c r="AU198" s="196" t="s">
        <v>150</v>
      </c>
      <c r="AY198" s="14" t="s">
        <v>142</v>
      </c>
      <c r="BE198" s="197">
        <f t="shared" si="34"/>
        <v>0</v>
      </c>
      <c r="BF198" s="197">
        <f t="shared" si="35"/>
        <v>0</v>
      </c>
      <c r="BG198" s="197">
        <f t="shared" si="36"/>
        <v>0</v>
      </c>
      <c r="BH198" s="197">
        <f t="shared" si="37"/>
        <v>0</v>
      </c>
      <c r="BI198" s="197">
        <f t="shared" si="38"/>
        <v>0</v>
      </c>
      <c r="BJ198" s="14" t="s">
        <v>150</v>
      </c>
      <c r="BK198" s="197">
        <f t="shared" si="39"/>
        <v>0</v>
      </c>
      <c r="BL198" s="14" t="s">
        <v>149</v>
      </c>
      <c r="BM198" s="196" t="s">
        <v>371</v>
      </c>
    </row>
    <row r="199" spans="1:65" s="2" customFormat="1" ht="24.2" customHeight="1">
      <c r="A199" s="31"/>
      <c r="B199" s="32"/>
      <c r="C199" s="184" t="s">
        <v>372</v>
      </c>
      <c r="D199" s="184" t="s">
        <v>145</v>
      </c>
      <c r="E199" s="185" t="s">
        <v>373</v>
      </c>
      <c r="F199" s="186" t="s">
        <v>374</v>
      </c>
      <c r="G199" s="187" t="s">
        <v>177</v>
      </c>
      <c r="H199" s="188">
        <v>112.176</v>
      </c>
      <c r="I199" s="189"/>
      <c r="J199" s="190">
        <f t="shared" si="30"/>
        <v>0</v>
      </c>
      <c r="K199" s="191"/>
      <c r="L199" s="36"/>
      <c r="M199" s="192" t="s">
        <v>1</v>
      </c>
      <c r="N199" s="193" t="s">
        <v>38</v>
      </c>
      <c r="O199" s="68"/>
      <c r="P199" s="194">
        <f t="shared" si="31"/>
        <v>0</v>
      </c>
      <c r="Q199" s="194">
        <v>0</v>
      </c>
      <c r="R199" s="194">
        <f t="shared" si="32"/>
        <v>0</v>
      </c>
      <c r="S199" s="194">
        <v>0</v>
      </c>
      <c r="T199" s="195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6" t="s">
        <v>149</v>
      </c>
      <c r="AT199" s="196" t="s">
        <v>145</v>
      </c>
      <c r="AU199" s="196" t="s">
        <v>150</v>
      </c>
      <c r="AY199" s="14" t="s">
        <v>142</v>
      </c>
      <c r="BE199" s="197">
        <f t="shared" si="34"/>
        <v>0</v>
      </c>
      <c r="BF199" s="197">
        <f t="shared" si="35"/>
        <v>0</v>
      </c>
      <c r="BG199" s="197">
        <f t="shared" si="36"/>
        <v>0</v>
      </c>
      <c r="BH199" s="197">
        <f t="shared" si="37"/>
        <v>0</v>
      </c>
      <c r="BI199" s="197">
        <f t="shared" si="38"/>
        <v>0</v>
      </c>
      <c r="BJ199" s="14" t="s">
        <v>150</v>
      </c>
      <c r="BK199" s="197">
        <f t="shared" si="39"/>
        <v>0</v>
      </c>
      <c r="BL199" s="14" t="s">
        <v>149</v>
      </c>
      <c r="BM199" s="196" t="s">
        <v>375</v>
      </c>
    </row>
    <row r="200" spans="1:65" s="2" customFormat="1" ht="24.2" customHeight="1">
      <c r="A200" s="31"/>
      <c r="B200" s="32"/>
      <c r="C200" s="184" t="s">
        <v>376</v>
      </c>
      <c r="D200" s="184" t="s">
        <v>145</v>
      </c>
      <c r="E200" s="185" t="s">
        <v>377</v>
      </c>
      <c r="F200" s="186" t="s">
        <v>378</v>
      </c>
      <c r="G200" s="187" t="s">
        <v>177</v>
      </c>
      <c r="H200" s="188">
        <v>2243.5169999999998</v>
      </c>
      <c r="I200" s="189"/>
      <c r="J200" s="190">
        <f t="shared" si="30"/>
        <v>0</v>
      </c>
      <c r="K200" s="191"/>
      <c r="L200" s="36"/>
      <c r="M200" s="192" t="s">
        <v>1</v>
      </c>
      <c r="N200" s="193" t="s">
        <v>38</v>
      </c>
      <c r="O200" s="68"/>
      <c r="P200" s="194">
        <f t="shared" si="31"/>
        <v>0</v>
      </c>
      <c r="Q200" s="194">
        <v>0</v>
      </c>
      <c r="R200" s="194">
        <f t="shared" si="32"/>
        <v>0</v>
      </c>
      <c r="S200" s="194">
        <v>0</v>
      </c>
      <c r="T200" s="195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149</v>
      </c>
      <c r="AT200" s="196" t="s">
        <v>145</v>
      </c>
      <c r="AU200" s="196" t="s">
        <v>150</v>
      </c>
      <c r="AY200" s="14" t="s">
        <v>142</v>
      </c>
      <c r="BE200" s="197">
        <f t="shared" si="34"/>
        <v>0</v>
      </c>
      <c r="BF200" s="197">
        <f t="shared" si="35"/>
        <v>0</v>
      </c>
      <c r="BG200" s="197">
        <f t="shared" si="36"/>
        <v>0</v>
      </c>
      <c r="BH200" s="197">
        <f t="shared" si="37"/>
        <v>0</v>
      </c>
      <c r="BI200" s="197">
        <f t="shared" si="38"/>
        <v>0</v>
      </c>
      <c r="BJ200" s="14" t="s">
        <v>150</v>
      </c>
      <c r="BK200" s="197">
        <f t="shared" si="39"/>
        <v>0</v>
      </c>
      <c r="BL200" s="14" t="s">
        <v>149</v>
      </c>
      <c r="BM200" s="196" t="s">
        <v>379</v>
      </c>
    </row>
    <row r="201" spans="1:65" s="2" customFormat="1" ht="24.2" customHeight="1">
      <c r="A201" s="31"/>
      <c r="B201" s="32"/>
      <c r="C201" s="184" t="s">
        <v>380</v>
      </c>
      <c r="D201" s="184" t="s">
        <v>145</v>
      </c>
      <c r="E201" s="185" t="s">
        <v>381</v>
      </c>
      <c r="F201" s="186" t="s">
        <v>382</v>
      </c>
      <c r="G201" s="187" t="s">
        <v>177</v>
      </c>
      <c r="H201" s="188">
        <v>111.71599999999999</v>
      </c>
      <c r="I201" s="189"/>
      <c r="J201" s="190">
        <f t="shared" si="30"/>
        <v>0</v>
      </c>
      <c r="K201" s="191"/>
      <c r="L201" s="36"/>
      <c r="M201" s="192" t="s">
        <v>1</v>
      </c>
      <c r="N201" s="193" t="s">
        <v>38</v>
      </c>
      <c r="O201" s="68"/>
      <c r="P201" s="194">
        <f t="shared" si="31"/>
        <v>0</v>
      </c>
      <c r="Q201" s="194">
        <v>0</v>
      </c>
      <c r="R201" s="194">
        <f t="shared" si="32"/>
        <v>0</v>
      </c>
      <c r="S201" s="194">
        <v>0</v>
      </c>
      <c r="T201" s="195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6" t="s">
        <v>149</v>
      </c>
      <c r="AT201" s="196" t="s">
        <v>145</v>
      </c>
      <c r="AU201" s="196" t="s">
        <v>150</v>
      </c>
      <c r="AY201" s="14" t="s">
        <v>142</v>
      </c>
      <c r="BE201" s="197">
        <f t="shared" si="34"/>
        <v>0</v>
      </c>
      <c r="BF201" s="197">
        <f t="shared" si="35"/>
        <v>0</v>
      </c>
      <c r="BG201" s="197">
        <f t="shared" si="36"/>
        <v>0</v>
      </c>
      <c r="BH201" s="197">
        <f t="shared" si="37"/>
        <v>0</v>
      </c>
      <c r="BI201" s="197">
        <f t="shared" si="38"/>
        <v>0</v>
      </c>
      <c r="BJ201" s="14" t="s">
        <v>150</v>
      </c>
      <c r="BK201" s="197">
        <f t="shared" si="39"/>
        <v>0</v>
      </c>
      <c r="BL201" s="14" t="s">
        <v>149</v>
      </c>
      <c r="BM201" s="196" t="s">
        <v>383</v>
      </c>
    </row>
    <row r="202" spans="1:65" s="2" customFormat="1" ht="37.9" customHeight="1">
      <c r="A202" s="31"/>
      <c r="B202" s="32"/>
      <c r="C202" s="184" t="s">
        <v>384</v>
      </c>
      <c r="D202" s="184" t="s">
        <v>145</v>
      </c>
      <c r="E202" s="185" t="s">
        <v>385</v>
      </c>
      <c r="F202" s="186" t="s">
        <v>386</v>
      </c>
      <c r="G202" s="187" t="s">
        <v>177</v>
      </c>
      <c r="H202" s="188">
        <v>0.46</v>
      </c>
      <c r="I202" s="189"/>
      <c r="J202" s="190">
        <f t="shared" si="30"/>
        <v>0</v>
      </c>
      <c r="K202" s="191"/>
      <c r="L202" s="36"/>
      <c r="M202" s="192" t="s">
        <v>1</v>
      </c>
      <c r="N202" s="193" t="s">
        <v>38</v>
      </c>
      <c r="O202" s="68"/>
      <c r="P202" s="194">
        <f t="shared" si="31"/>
        <v>0</v>
      </c>
      <c r="Q202" s="194">
        <v>0</v>
      </c>
      <c r="R202" s="194">
        <f t="shared" si="32"/>
        <v>0</v>
      </c>
      <c r="S202" s="194">
        <v>0</v>
      </c>
      <c r="T202" s="195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149</v>
      </c>
      <c r="AT202" s="196" t="s">
        <v>145</v>
      </c>
      <c r="AU202" s="196" t="s">
        <v>150</v>
      </c>
      <c r="AY202" s="14" t="s">
        <v>142</v>
      </c>
      <c r="BE202" s="197">
        <f t="shared" si="34"/>
        <v>0</v>
      </c>
      <c r="BF202" s="197">
        <f t="shared" si="35"/>
        <v>0</v>
      </c>
      <c r="BG202" s="197">
        <f t="shared" si="36"/>
        <v>0</v>
      </c>
      <c r="BH202" s="197">
        <f t="shared" si="37"/>
        <v>0</v>
      </c>
      <c r="BI202" s="197">
        <f t="shared" si="38"/>
        <v>0</v>
      </c>
      <c r="BJ202" s="14" t="s">
        <v>150</v>
      </c>
      <c r="BK202" s="197">
        <f t="shared" si="39"/>
        <v>0</v>
      </c>
      <c r="BL202" s="14" t="s">
        <v>149</v>
      </c>
      <c r="BM202" s="196" t="s">
        <v>387</v>
      </c>
    </row>
    <row r="203" spans="1:65" s="12" customFormat="1" ht="22.9" customHeight="1">
      <c r="B203" s="168"/>
      <c r="C203" s="169"/>
      <c r="D203" s="170" t="s">
        <v>71</v>
      </c>
      <c r="E203" s="182" t="s">
        <v>388</v>
      </c>
      <c r="F203" s="182" t="s">
        <v>389</v>
      </c>
      <c r="G203" s="169"/>
      <c r="H203" s="169"/>
      <c r="I203" s="172"/>
      <c r="J203" s="183">
        <f>BK203</f>
        <v>0</v>
      </c>
      <c r="K203" s="169"/>
      <c r="L203" s="174"/>
      <c r="M203" s="175"/>
      <c r="N203" s="176"/>
      <c r="O203" s="176"/>
      <c r="P203" s="177">
        <f>P204</f>
        <v>0</v>
      </c>
      <c r="Q203" s="176"/>
      <c r="R203" s="177">
        <f>R204</f>
        <v>0</v>
      </c>
      <c r="S203" s="176"/>
      <c r="T203" s="178">
        <f>T204</f>
        <v>0</v>
      </c>
      <c r="AR203" s="179" t="s">
        <v>80</v>
      </c>
      <c r="AT203" s="180" t="s">
        <v>71</v>
      </c>
      <c r="AU203" s="180" t="s">
        <v>80</v>
      </c>
      <c r="AY203" s="179" t="s">
        <v>142</v>
      </c>
      <c r="BK203" s="181">
        <f>BK204</f>
        <v>0</v>
      </c>
    </row>
    <row r="204" spans="1:65" s="2" customFormat="1" ht="14.45" customHeight="1">
      <c r="A204" s="31"/>
      <c r="B204" s="32"/>
      <c r="C204" s="184" t="s">
        <v>390</v>
      </c>
      <c r="D204" s="184" t="s">
        <v>145</v>
      </c>
      <c r="E204" s="185" t="s">
        <v>391</v>
      </c>
      <c r="F204" s="186" t="s">
        <v>392</v>
      </c>
      <c r="G204" s="187" t="s">
        <v>177</v>
      </c>
      <c r="H204" s="188">
        <v>225.667</v>
      </c>
      <c r="I204" s="189"/>
      <c r="J204" s="190">
        <f>ROUND(I204*H204,2)</f>
        <v>0</v>
      </c>
      <c r="K204" s="191"/>
      <c r="L204" s="36"/>
      <c r="M204" s="192" t="s">
        <v>1</v>
      </c>
      <c r="N204" s="193" t="s">
        <v>38</v>
      </c>
      <c r="O204" s="68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6" t="s">
        <v>149</v>
      </c>
      <c r="AT204" s="196" t="s">
        <v>145</v>
      </c>
      <c r="AU204" s="196" t="s">
        <v>150</v>
      </c>
      <c r="AY204" s="14" t="s">
        <v>142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4" t="s">
        <v>150</v>
      </c>
      <c r="BK204" s="197">
        <f>ROUND(I204*H204,2)</f>
        <v>0</v>
      </c>
      <c r="BL204" s="14" t="s">
        <v>149</v>
      </c>
      <c r="BM204" s="196" t="s">
        <v>393</v>
      </c>
    </row>
    <row r="205" spans="1:65" s="12" customFormat="1" ht="25.9" customHeight="1">
      <c r="B205" s="168"/>
      <c r="C205" s="169"/>
      <c r="D205" s="170" t="s">
        <v>71</v>
      </c>
      <c r="E205" s="171" t="s">
        <v>394</v>
      </c>
      <c r="F205" s="171" t="s">
        <v>395</v>
      </c>
      <c r="G205" s="169"/>
      <c r="H205" s="169"/>
      <c r="I205" s="172"/>
      <c r="J205" s="173">
        <f>BK205</f>
        <v>0</v>
      </c>
      <c r="K205" s="169"/>
      <c r="L205" s="174"/>
      <c r="M205" s="175"/>
      <c r="N205" s="176"/>
      <c r="O205" s="176"/>
      <c r="P205" s="177">
        <f>P206+P211+P218+P232+P259+P263+P271+P278+P282+P287</f>
        <v>0</v>
      </c>
      <c r="Q205" s="176"/>
      <c r="R205" s="177">
        <f>R206+R211+R218+R232+R259+R263+R271+R278+R282+R287</f>
        <v>19.864884040000003</v>
      </c>
      <c r="S205" s="176"/>
      <c r="T205" s="178">
        <f>T206+T211+T218+T232+T259+T263+T271+T278+T282+T287</f>
        <v>0.11534313</v>
      </c>
      <c r="AR205" s="179" t="s">
        <v>80</v>
      </c>
      <c r="AT205" s="180" t="s">
        <v>71</v>
      </c>
      <c r="AU205" s="180" t="s">
        <v>72</v>
      </c>
      <c r="AY205" s="179" t="s">
        <v>142</v>
      </c>
      <c r="BK205" s="181">
        <f>BK206+BK211+BK218+BK232+BK259+BK263+BK271+BK278+BK282+BK287</f>
        <v>0</v>
      </c>
    </row>
    <row r="206" spans="1:65" s="12" customFormat="1" ht="22.9" customHeight="1">
      <c r="B206" s="168"/>
      <c r="C206" s="169"/>
      <c r="D206" s="170" t="s">
        <v>71</v>
      </c>
      <c r="E206" s="182" t="s">
        <v>396</v>
      </c>
      <c r="F206" s="182" t="s">
        <v>397</v>
      </c>
      <c r="G206" s="169"/>
      <c r="H206" s="169"/>
      <c r="I206" s="172"/>
      <c r="J206" s="183">
        <f>BK206</f>
        <v>0</v>
      </c>
      <c r="K206" s="169"/>
      <c r="L206" s="174"/>
      <c r="M206" s="175"/>
      <c r="N206" s="176"/>
      <c r="O206" s="176"/>
      <c r="P206" s="177">
        <f>SUM(P207:P210)</f>
        <v>0</v>
      </c>
      <c r="Q206" s="176"/>
      <c r="R206" s="177">
        <f>SUM(R207:R210)</f>
        <v>0.40127460000000004</v>
      </c>
      <c r="S206" s="176"/>
      <c r="T206" s="178">
        <f>SUM(T207:T210)</f>
        <v>0</v>
      </c>
      <c r="AR206" s="179" t="s">
        <v>150</v>
      </c>
      <c r="AT206" s="180" t="s">
        <v>71</v>
      </c>
      <c r="AU206" s="180" t="s">
        <v>80</v>
      </c>
      <c r="AY206" s="179" t="s">
        <v>142</v>
      </c>
      <c r="BK206" s="181">
        <f>SUM(BK207:BK210)</f>
        <v>0</v>
      </c>
    </row>
    <row r="207" spans="1:65" s="2" customFormat="1" ht="24.2" customHeight="1">
      <c r="A207" s="31"/>
      <c r="B207" s="32"/>
      <c r="C207" s="184" t="s">
        <v>398</v>
      </c>
      <c r="D207" s="184" t="s">
        <v>145</v>
      </c>
      <c r="E207" s="185" t="s">
        <v>399</v>
      </c>
      <c r="F207" s="186" t="s">
        <v>400</v>
      </c>
      <c r="G207" s="187" t="s">
        <v>154</v>
      </c>
      <c r="H207" s="188">
        <v>37.658999999999999</v>
      </c>
      <c r="I207" s="189"/>
      <c r="J207" s="190">
        <f>ROUND(I207*H207,2)</f>
        <v>0</v>
      </c>
      <c r="K207" s="191"/>
      <c r="L207" s="36"/>
      <c r="M207" s="192" t="s">
        <v>1</v>
      </c>
      <c r="N207" s="193" t="s">
        <v>38</v>
      </c>
      <c r="O207" s="68"/>
      <c r="P207" s="194">
        <f>O207*H207</f>
        <v>0</v>
      </c>
      <c r="Q207" s="194">
        <v>4.0000000000000001E-3</v>
      </c>
      <c r="R207" s="194">
        <f>Q207*H207</f>
        <v>0.15063599999999999</v>
      </c>
      <c r="S207" s="194">
        <v>0</v>
      </c>
      <c r="T207" s="19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149</v>
      </c>
      <c r="AT207" s="196" t="s">
        <v>145</v>
      </c>
      <c r="AU207" s="196" t="s">
        <v>150</v>
      </c>
      <c r="AY207" s="14" t="s">
        <v>142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4" t="s">
        <v>150</v>
      </c>
      <c r="BK207" s="197">
        <f>ROUND(I207*H207,2)</f>
        <v>0</v>
      </c>
      <c r="BL207" s="14" t="s">
        <v>149</v>
      </c>
      <c r="BM207" s="196" t="s">
        <v>401</v>
      </c>
    </row>
    <row r="208" spans="1:65" s="2" customFormat="1" ht="24.2" customHeight="1">
      <c r="A208" s="31"/>
      <c r="B208" s="32"/>
      <c r="C208" s="184" t="s">
        <v>402</v>
      </c>
      <c r="D208" s="184" t="s">
        <v>145</v>
      </c>
      <c r="E208" s="185" t="s">
        <v>399</v>
      </c>
      <c r="F208" s="186" t="s">
        <v>400</v>
      </c>
      <c r="G208" s="187" t="s">
        <v>154</v>
      </c>
      <c r="H208" s="188">
        <v>56.322000000000003</v>
      </c>
      <c r="I208" s="189"/>
      <c r="J208" s="190">
        <f>ROUND(I208*H208,2)</f>
        <v>0</v>
      </c>
      <c r="K208" s="191"/>
      <c r="L208" s="36"/>
      <c r="M208" s="192" t="s">
        <v>1</v>
      </c>
      <c r="N208" s="193" t="s">
        <v>38</v>
      </c>
      <c r="O208" s="68"/>
      <c r="P208" s="194">
        <f>O208*H208</f>
        <v>0</v>
      </c>
      <c r="Q208" s="194">
        <v>4.0000000000000001E-3</v>
      </c>
      <c r="R208" s="194">
        <f>Q208*H208</f>
        <v>0.22528800000000002</v>
      </c>
      <c r="S208" s="194">
        <v>0</v>
      </c>
      <c r="T208" s="195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6" t="s">
        <v>149</v>
      </c>
      <c r="AT208" s="196" t="s">
        <v>145</v>
      </c>
      <c r="AU208" s="196" t="s">
        <v>150</v>
      </c>
      <c r="AY208" s="14" t="s">
        <v>142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4" t="s">
        <v>150</v>
      </c>
      <c r="BK208" s="197">
        <f>ROUND(I208*H208,2)</f>
        <v>0</v>
      </c>
      <c r="BL208" s="14" t="s">
        <v>149</v>
      </c>
      <c r="BM208" s="196" t="s">
        <v>403</v>
      </c>
    </row>
    <row r="209" spans="1:65" s="2" customFormat="1" ht="14.45" customHeight="1">
      <c r="A209" s="31"/>
      <c r="B209" s="32"/>
      <c r="C209" s="184" t="s">
        <v>404</v>
      </c>
      <c r="D209" s="184" t="s">
        <v>145</v>
      </c>
      <c r="E209" s="185" t="s">
        <v>405</v>
      </c>
      <c r="F209" s="186" t="s">
        <v>406</v>
      </c>
      <c r="G209" s="187" t="s">
        <v>174</v>
      </c>
      <c r="H209" s="188">
        <v>115.23</v>
      </c>
      <c r="I209" s="189"/>
      <c r="J209" s="190">
        <f>ROUND(I209*H209,2)</f>
        <v>0</v>
      </c>
      <c r="K209" s="191"/>
      <c r="L209" s="36"/>
      <c r="M209" s="192" t="s">
        <v>1</v>
      </c>
      <c r="N209" s="193" t="s">
        <v>38</v>
      </c>
      <c r="O209" s="68"/>
      <c r="P209" s="194">
        <f>O209*H209</f>
        <v>0</v>
      </c>
      <c r="Q209" s="194">
        <v>2.2000000000000001E-4</v>
      </c>
      <c r="R209" s="194">
        <f>Q209*H209</f>
        <v>2.5350600000000001E-2</v>
      </c>
      <c r="S209" s="194">
        <v>0</v>
      </c>
      <c r="T209" s="19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6" t="s">
        <v>149</v>
      </c>
      <c r="AT209" s="196" t="s">
        <v>145</v>
      </c>
      <c r="AU209" s="196" t="s">
        <v>150</v>
      </c>
      <c r="AY209" s="14" t="s">
        <v>142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4" t="s">
        <v>150</v>
      </c>
      <c r="BK209" s="197">
        <f>ROUND(I209*H209,2)</f>
        <v>0</v>
      </c>
      <c r="BL209" s="14" t="s">
        <v>149</v>
      </c>
      <c r="BM209" s="196" t="s">
        <v>407</v>
      </c>
    </row>
    <row r="210" spans="1:65" s="2" customFormat="1" ht="24.2" customHeight="1">
      <c r="A210" s="31"/>
      <c r="B210" s="32"/>
      <c r="C210" s="184" t="s">
        <v>408</v>
      </c>
      <c r="D210" s="184" t="s">
        <v>145</v>
      </c>
      <c r="E210" s="185" t="s">
        <v>409</v>
      </c>
      <c r="F210" s="186" t="s">
        <v>410</v>
      </c>
      <c r="G210" s="187" t="s">
        <v>411</v>
      </c>
      <c r="H210" s="209"/>
      <c r="I210" s="189"/>
      <c r="J210" s="190">
        <f>ROUND(I210*H210,2)</f>
        <v>0</v>
      </c>
      <c r="K210" s="191"/>
      <c r="L210" s="36"/>
      <c r="M210" s="192" t="s">
        <v>1</v>
      </c>
      <c r="N210" s="193" t="s">
        <v>38</v>
      </c>
      <c r="O210" s="68"/>
      <c r="P210" s="194">
        <f>O210*H210</f>
        <v>0</v>
      </c>
      <c r="Q210" s="194">
        <v>0</v>
      </c>
      <c r="R210" s="194">
        <f>Q210*H210</f>
        <v>0</v>
      </c>
      <c r="S210" s="194">
        <v>0</v>
      </c>
      <c r="T210" s="19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6" t="s">
        <v>149</v>
      </c>
      <c r="AT210" s="196" t="s">
        <v>145</v>
      </c>
      <c r="AU210" s="196" t="s">
        <v>150</v>
      </c>
      <c r="AY210" s="14" t="s">
        <v>142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4" t="s">
        <v>150</v>
      </c>
      <c r="BK210" s="197">
        <f>ROUND(I210*H210,2)</f>
        <v>0</v>
      </c>
      <c r="BL210" s="14" t="s">
        <v>149</v>
      </c>
      <c r="BM210" s="196" t="s">
        <v>412</v>
      </c>
    </row>
    <row r="211" spans="1:65" s="12" customFormat="1" ht="22.9" customHeight="1">
      <c r="B211" s="168"/>
      <c r="C211" s="169"/>
      <c r="D211" s="170" t="s">
        <v>71</v>
      </c>
      <c r="E211" s="182" t="s">
        <v>413</v>
      </c>
      <c r="F211" s="182" t="s">
        <v>414</v>
      </c>
      <c r="G211" s="169"/>
      <c r="H211" s="169"/>
      <c r="I211" s="172"/>
      <c r="J211" s="183">
        <f>BK211</f>
        <v>0</v>
      </c>
      <c r="K211" s="169"/>
      <c r="L211" s="174"/>
      <c r="M211" s="175"/>
      <c r="N211" s="176"/>
      <c r="O211" s="176"/>
      <c r="P211" s="177">
        <f>SUM(P212:P217)</f>
        <v>0</v>
      </c>
      <c r="Q211" s="176"/>
      <c r="R211" s="177">
        <f>SUM(R212:R217)</f>
        <v>1.81714858</v>
      </c>
      <c r="S211" s="176"/>
      <c r="T211" s="178">
        <f>SUM(T212:T217)</f>
        <v>0</v>
      </c>
      <c r="AR211" s="179" t="s">
        <v>80</v>
      </c>
      <c r="AT211" s="180" t="s">
        <v>71</v>
      </c>
      <c r="AU211" s="180" t="s">
        <v>80</v>
      </c>
      <c r="AY211" s="179" t="s">
        <v>142</v>
      </c>
      <c r="BK211" s="181">
        <f>SUM(BK212:BK217)</f>
        <v>0</v>
      </c>
    </row>
    <row r="212" spans="1:65" s="2" customFormat="1" ht="14.45" customHeight="1">
      <c r="A212" s="31"/>
      <c r="B212" s="32"/>
      <c r="C212" s="184" t="s">
        <v>415</v>
      </c>
      <c r="D212" s="184" t="s">
        <v>145</v>
      </c>
      <c r="E212" s="185" t="s">
        <v>416</v>
      </c>
      <c r="F212" s="186" t="s">
        <v>417</v>
      </c>
      <c r="G212" s="187" t="s">
        <v>148</v>
      </c>
      <c r="H212" s="188">
        <v>9</v>
      </c>
      <c r="I212" s="189"/>
      <c r="J212" s="190">
        <f t="shared" ref="J212:J217" si="40">ROUND(I212*H212,2)</f>
        <v>0</v>
      </c>
      <c r="K212" s="191"/>
      <c r="L212" s="36"/>
      <c r="M212" s="192" t="s">
        <v>1</v>
      </c>
      <c r="N212" s="193" t="s">
        <v>38</v>
      </c>
      <c r="O212" s="68"/>
      <c r="P212" s="194">
        <f t="shared" ref="P212:P217" si="41">O212*H212</f>
        <v>0</v>
      </c>
      <c r="Q212" s="194">
        <v>1.4E-2</v>
      </c>
      <c r="R212" s="194">
        <f t="shared" ref="R212:R217" si="42">Q212*H212</f>
        <v>0.126</v>
      </c>
      <c r="S212" s="194">
        <v>0</v>
      </c>
      <c r="T212" s="195">
        <f t="shared" ref="T212:T217" si="43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6" t="s">
        <v>149</v>
      </c>
      <c r="AT212" s="196" t="s">
        <v>145</v>
      </c>
      <c r="AU212" s="196" t="s">
        <v>150</v>
      </c>
      <c r="AY212" s="14" t="s">
        <v>142</v>
      </c>
      <c r="BE212" s="197">
        <f t="shared" ref="BE212:BE217" si="44">IF(N212="základní",J212,0)</f>
        <v>0</v>
      </c>
      <c r="BF212" s="197">
        <f t="shared" ref="BF212:BF217" si="45">IF(N212="snížená",J212,0)</f>
        <v>0</v>
      </c>
      <c r="BG212" s="197">
        <f t="shared" ref="BG212:BG217" si="46">IF(N212="zákl. přenesená",J212,0)</f>
        <v>0</v>
      </c>
      <c r="BH212" s="197">
        <f t="shared" ref="BH212:BH217" si="47">IF(N212="sníž. přenesená",J212,0)</f>
        <v>0</v>
      </c>
      <c r="BI212" s="197">
        <f t="shared" ref="BI212:BI217" si="48">IF(N212="nulová",J212,0)</f>
        <v>0</v>
      </c>
      <c r="BJ212" s="14" t="s">
        <v>150</v>
      </c>
      <c r="BK212" s="197">
        <f t="shared" ref="BK212:BK217" si="49">ROUND(I212*H212,2)</f>
        <v>0</v>
      </c>
      <c r="BL212" s="14" t="s">
        <v>149</v>
      </c>
      <c r="BM212" s="196" t="s">
        <v>418</v>
      </c>
    </row>
    <row r="213" spans="1:65" s="2" customFormat="1" ht="14.45" customHeight="1">
      <c r="A213" s="31"/>
      <c r="B213" s="32"/>
      <c r="C213" s="184" t="s">
        <v>419</v>
      </c>
      <c r="D213" s="184" t="s">
        <v>145</v>
      </c>
      <c r="E213" s="185" t="s">
        <v>420</v>
      </c>
      <c r="F213" s="186" t="s">
        <v>421</v>
      </c>
      <c r="G213" s="187" t="s">
        <v>148</v>
      </c>
      <c r="H213" s="188">
        <v>9</v>
      </c>
      <c r="I213" s="189"/>
      <c r="J213" s="190">
        <f t="shared" si="40"/>
        <v>0</v>
      </c>
      <c r="K213" s="191"/>
      <c r="L213" s="36"/>
      <c r="M213" s="192" t="s">
        <v>1</v>
      </c>
      <c r="N213" s="193" t="s">
        <v>38</v>
      </c>
      <c r="O213" s="68"/>
      <c r="P213" s="194">
        <f t="shared" si="41"/>
        <v>0</v>
      </c>
      <c r="Q213" s="194">
        <v>0</v>
      </c>
      <c r="R213" s="194">
        <f t="shared" si="42"/>
        <v>0</v>
      </c>
      <c r="S213" s="194">
        <v>0</v>
      </c>
      <c r="T213" s="195">
        <f t="shared" si="4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6" t="s">
        <v>149</v>
      </c>
      <c r="AT213" s="196" t="s">
        <v>145</v>
      </c>
      <c r="AU213" s="196" t="s">
        <v>150</v>
      </c>
      <c r="AY213" s="14" t="s">
        <v>142</v>
      </c>
      <c r="BE213" s="197">
        <f t="shared" si="44"/>
        <v>0</v>
      </c>
      <c r="BF213" s="197">
        <f t="shared" si="45"/>
        <v>0</v>
      </c>
      <c r="BG213" s="197">
        <f t="shared" si="46"/>
        <v>0</v>
      </c>
      <c r="BH213" s="197">
        <f t="shared" si="47"/>
        <v>0</v>
      </c>
      <c r="BI213" s="197">
        <f t="shared" si="48"/>
        <v>0</v>
      </c>
      <c r="BJ213" s="14" t="s">
        <v>150</v>
      </c>
      <c r="BK213" s="197">
        <f t="shared" si="49"/>
        <v>0</v>
      </c>
      <c r="BL213" s="14" t="s">
        <v>149</v>
      </c>
      <c r="BM213" s="196" t="s">
        <v>422</v>
      </c>
    </row>
    <row r="214" spans="1:65" s="2" customFormat="1" ht="14.45" customHeight="1">
      <c r="A214" s="31"/>
      <c r="B214" s="32"/>
      <c r="C214" s="184" t="s">
        <v>423</v>
      </c>
      <c r="D214" s="184" t="s">
        <v>145</v>
      </c>
      <c r="E214" s="185" t="s">
        <v>424</v>
      </c>
      <c r="F214" s="186" t="s">
        <v>425</v>
      </c>
      <c r="G214" s="187" t="s">
        <v>202</v>
      </c>
      <c r="H214" s="188">
        <v>0.22500000000000001</v>
      </c>
      <c r="I214" s="189"/>
      <c r="J214" s="190">
        <f t="shared" si="40"/>
        <v>0</v>
      </c>
      <c r="K214" s="191"/>
      <c r="L214" s="36"/>
      <c r="M214" s="192" t="s">
        <v>1</v>
      </c>
      <c r="N214" s="193" t="s">
        <v>38</v>
      </c>
      <c r="O214" s="68"/>
      <c r="P214" s="194">
        <f t="shared" si="41"/>
        <v>0</v>
      </c>
      <c r="Q214" s="194">
        <v>2.5899999999999999E-3</v>
      </c>
      <c r="R214" s="194">
        <f t="shared" si="42"/>
        <v>5.8274999999999993E-4</v>
      </c>
      <c r="S214" s="194">
        <v>0</v>
      </c>
      <c r="T214" s="195">
        <f t="shared" si="4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6" t="s">
        <v>149</v>
      </c>
      <c r="AT214" s="196" t="s">
        <v>145</v>
      </c>
      <c r="AU214" s="196" t="s">
        <v>150</v>
      </c>
      <c r="AY214" s="14" t="s">
        <v>142</v>
      </c>
      <c r="BE214" s="197">
        <f t="shared" si="44"/>
        <v>0</v>
      </c>
      <c r="BF214" s="197">
        <f t="shared" si="45"/>
        <v>0</v>
      </c>
      <c r="BG214" s="197">
        <f t="shared" si="46"/>
        <v>0</v>
      </c>
      <c r="BH214" s="197">
        <f t="shared" si="47"/>
        <v>0</v>
      </c>
      <c r="BI214" s="197">
        <f t="shared" si="48"/>
        <v>0</v>
      </c>
      <c r="BJ214" s="14" t="s">
        <v>150</v>
      </c>
      <c r="BK214" s="197">
        <f t="shared" si="49"/>
        <v>0</v>
      </c>
      <c r="BL214" s="14" t="s">
        <v>149</v>
      </c>
      <c r="BM214" s="196" t="s">
        <v>426</v>
      </c>
    </row>
    <row r="215" spans="1:65" s="2" customFormat="1" ht="14.45" customHeight="1">
      <c r="A215" s="31"/>
      <c r="B215" s="32"/>
      <c r="C215" s="184" t="s">
        <v>427</v>
      </c>
      <c r="D215" s="184" t="s">
        <v>145</v>
      </c>
      <c r="E215" s="185" t="s">
        <v>428</v>
      </c>
      <c r="F215" s="186" t="s">
        <v>429</v>
      </c>
      <c r="G215" s="187" t="s">
        <v>148</v>
      </c>
      <c r="H215" s="188">
        <v>9.3190000000000008</v>
      </c>
      <c r="I215" s="189"/>
      <c r="J215" s="190">
        <f t="shared" si="40"/>
        <v>0</v>
      </c>
      <c r="K215" s="191"/>
      <c r="L215" s="36"/>
      <c r="M215" s="192" t="s">
        <v>1</v>
      </c>
      <c r="N215" s="193" t="s">
        <v>38</v>
      </c>
      <c r="O215" s="68"/>
      <c r="P215" s="194">
        <f t="shared" si="41"/>
        <v>0</v>
      </c>
      <c r="Q215" s="194">
        <v>2.793E-2</v>
      </c>
      <c r="R215" s="194">
        <f t="shared" si="42"/>
        <v>0.26027967000000002</v>
      </c>
      <c r="S215" s="194">
        <v>0</v>
      </c>
      <c r="T215" s="195">
        <f t="shared" si="4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6" t="s">
        <v>149</v>
      </c>
      <c r="AT215" s="196" t="s">
        <v>145</v>
      </c>
      <c r="AU215" s="196" t="s">
        <v>150</v>
      </c>
      <c r="AY215" s="14" t="s">
        <v>142</v>
      </c>
      <c r="BE215" s="197">
        <f t="shared" si="44"/>
        <v>0</v>
      </c>
      <c r="BF215" s="197">
        <f t="shared" si="45"/>
        <v>0</v>
      </c>
      <c r="BG215" s="197">
        <f t="shared" si="46"/>
        <v>0</v>
      </c>
      <c r="BH215" s="197">
        <f t="shared" si="47"/>
        <v>0</v>
      </c>
      <c r="BI215" s="197">
        <f t="shared" si="48"/>
        <v>0</v>
      </c>
      <c r="BJ215" s="14" t="s">
        <v>150</v>
      </c>
      <c r="BK215" s="197">
        <f t="shared" si="49"/>
        <v>0</v>
      </c>
      <c r="BL215" s="14" t="s">
        <v>149</v>
      </c>
      <c r="BM215" s="196" t="s">
        <v>430</v>
      </c>
    </row>
    <row r="216" spans="1:65" s="2" customFormat="1" ht="14.45" customHeight="1">
      <c r="A216" s="31"/>
      <c r="B216" s="32"/>
      <c r="C216" s="184" t="s">
        <v>431</v>
      </c>
      <c r="D216" s="184" t="s">
        <v>145</v>
      </c>
      <c r="E216" s="185" t="s">
        <v>432</v>
      </c>
      <c r="F216" s="186" t="s">
        <v>433</v>
      </c>
      <c r="G216" s="187" t="s">
        <v>148</v>
      </c>
      <c r="H216" s="188">
        <v>115.532</v>
      </c>
      <c r="I216" s="189"/>
      <c r="J216" s="190">
        <f t="shared" si="40"/>
        <v>0</v>
      </c>
      <c r="K216" s="191"/>
      <c r="L216" s="36"/>
      <c r="M216" s="192" t="s">
        <v>1</v>
      </c>
      <c r="N216" s="193" t="s">
        <v>38</v>
      </c>
      <c r="O216" s="68"/>
      <c r="P216" s="194">
        <f t="shared" si="41"/>
        <v>0</v>
      </c>
      <c r="Q216" s="194">
        <v>1.238E-2</v>
      </c>
      <c r="R216" s="194">
        <f t="shared" si="42"/>
        <v>1.4302861600000001</v>
      </c>
      <c r="S216" s="194">
        <v>0</v>
      </c>
      <c r="T216" s="195">
        <f t="shared" si="4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6" t="s">
        <v>149</v>
      </c>
      <c r="AT216" s="196" t="s">
        <v>145</v>
      </c>
      <c r="AU216" s="196" t="s">
        <v>150</v>
      </c>
      <c r="AY216" s="14" t="s">
        <v>142</v>
      </c>
      <c r="BE216" s="197">
        <f t="shared" si="44"/>
        <v>0</v>
      </c>
      <c r="BF216" s="197">
        <f t="shared" si="45"/>
        <v>0</v>
      </c>
      <c r="BG216" s="197">
        <f t="shared" si="46"/>
        <v>0</v>
      </c>
      <c r="BH216" s="197">
        <f t="shared" si="47"/>
        <v>0</v>
      </c>
      <c r="BI216" s="197">
        <f t="shared" si="48"/>
        <v>0</v>
      </c>
      <c r="BJ216" s="14" t="s">
        <v>150</v>
      </c>
      <c r="BK216" s="197">
        <f t="shared" si="49"/>
        <v>0</v>
      </c>
      <c r="BL216" s="14" t="s">
        <v>149</v>
      </c>
      <c r="BM216" s="196" t="s">
        <v>434</v>
      </c>
    </row>
    <row r="217" spans="1:65" s="2" customFormat="1" ht="14.45" customHeight="1">
      <c r="A217" s="31"/>
      <c r="B217" s="32"/>
      <c r="C217" s="184" t="s">
        <v>435</v>
      </c>
      <c r="D217" s="184" t="s">
        <v>145</v>
      </c>
      <c r="E217" s="185" t="s">
        <v>436</v>
      </c>
      <c r="F217" s="186" t="s">
        <v>437</v>
      </c>
      <c r="G217" s="187" t="s">
        <v>171</v>
      </c>
      <c r="H217" s="188">
        <v>2.1619999999999999</v>
      </c>
      <c r="I217" s="189"/>
      <c r="J217" s="190">
        <f t="shared" si="40"/>
        <v>0</v>
      </c>
      <c r="K217" s="191"/>
      <c r="L217" s="36"/>
      <c r="M217" s="192" t="s">
        <v>1</v>
      </c>
      <c r="N217" s="193" t="s">
        <v>38</v>
      </c>
      <c r="O217" s="68"/>
      <c r="P217" s="194">
        <f t="shared" si="41"/>
        <v>0</v>
      </c>
      <c r="Q217" s="194">
        <v>0</v>
      </c>
      <c r="R217" s="194">
        <f t="shared" si="42"/>
        <v>0</v>
      </c>
      <c r="S217" s="194">
        <v>0</v>
      </c>
      <c r="T217" s="195">
        <f t="shared" si="4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6" t="s">
        <v>149</v>
      </c>
      <c r="AT217" s="196" t="s">
        <v>145</v>
      </c>
      <c r="AU217" s="196" t="s">
        <v>150</v>
      </c>
      <c r="AY217" s="14" t="s">
        <v>142</v>
      </c>
      <c r="BE217" s="197">
        <f t="shared" si="44"/>
        <v>0</v>
      </c>
      <c r="BF217" s="197">
        <f t="shared" si="45"/>
        <v>0</v>
      </c>
      <c r="BG217" s="197">
        <f t="shared" si="46"/>
        <v>0</v>
      </c>
      <c r="BH217" s="197">
        <f t="shared" si="47"/>
        <v>0</v>
      </c>
      <c r="BI217" s="197">
        <f t="shared" si="48"/>
        <v>0</v>
      </c>
      <c r="BJ217" s="14" t="s">
        <v>150</v>
      </c>
      <c r="BK217" s="197">
        <f t="shared" si="49"/>
        <v>0</v>
      </c>
      <c r="BL217" s="14" t="s">
        <v>149</v>
      </c>
      <c r="BM217" s="196" t="s">
        <v>438</v>
      </c>
    </row>
    <row r="218" spans="1:65" s="12" customFormat="1" ht="22.9" customHeight="1">
      <c r="B218" s="168"/>
      <c r="C218" s="169"/>
      <c r="D218" s="170" t="s">
        <v>71</v>
      </c>
      <c r="E218" s="182" t="s">
        <v>439</v>
      </c>
      <c r="F218" s="182" t="s">
        <v>440</v>
      </c>
      <c r="G218" s="169"/>
      <c r="H218" s="169"/>
      <c r="I218" s="172"/>
      <c r="J218" s="183">
        <f>BK218</f>
        <v>0</v>
      </c>
      <c r="K218" s="169"/>
      <c r="L218" s="174"/>
      <c r="M218" s="175"/>
      <c r="N218" s="176"/>
      <c r="O218" s="176"/>
      <c r="P218" s="177">
        <f>P219+SUM(P220:P228)</f>
        <v>0</v>
      </c>
      <c r="Q218" s="176"/>
      <c r="R218" s="177">
        <f>R219+SUM(R220:R228)</f>
        <v>7.4112613999999999</v>
      </c>
      <c r="S218" s="176"/>
      <c r="T218" s="178">
        <f>T219+SUM(T220:T228)</f>
        <v>2.6051999999999999E-2</v>
      </c>
      <c r="AR218" s="179" t="s">
        <v>80</v>
      </c>
      <c r="AT218" s="180" t="s">
        <v>71</v>
      </c>
      <c r="AU218" s="180" t="s">
        <v>80</v>
      </c>
      <c r="AY218" s="179" t="s">
        <v>142</v>
      </c>
      <c r="BK218" s="181">
        <f>BK219+SUM(BK220:BK228)</f>
        <v>0</v>
      </c>
    </row>
    <row r="219" spans="1:65" s="2" customFormat="1" ht="24.2" customHeight="1">
      <c r="A219" s="31"/>
      <c r="B219" s="32"/>
      <c r="C219" s="184" t="s">
        <v>441</v>
      </c>
      <c r="D219" s="184" t="s">
        <v>145</v>
      </c>
      <c r="E219" s="185" t="s">
        <v>442</v>
      </c>
      <c r="F219" s="186" t="s">
        <v>443</v>
      </c>
      <c r="G219" s="187" t="s">
        <v>154</v>
      </c>
      <c r="H219" s="188">
        <v>6.84</v>
      </c>
      <c r="I219" s="189"/>
      <c r="J219" s="190">
        <f t="shared" ref="J219:J227" si="50">ROUND(I219*H219,2)</f>
        <v>0</v>
      </c>
      <c r="K219" s="191"/>
      <c r="L219" s="36"/>
      <c r="M219" s="192" t="s">
        <v>1</v>
      </c>
      <c r="N219" s="193" t="s">
        <v>38</v>
      </c>
      <c r="O219" s="68"/>
      <c r="P219" s="194">
        <f t="shared" ref="P219:P227" si="51">O219*H219</f>
        <v>0</v>
      </c>
      <c r="Q219" s="194">
        <v>2.4719999999999999E-2</v>
      </c>
      <c r="R219" s="194">
        <f t="shared" ref="R219:R227" si="52">Q219*H219</f>
        <v>0.16908479999999998</v>
      </c>
      <c r="S219" s="194">
        <v>0</v>
      </c>
      <c r="T219" s="195">
        <f t="shared" ref="T219:T227" si="53"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6" t="s">
        <v>149</v>
      </c>
      <c r="AT219" s="196" t="s">
        <v>145</v>
      </c>
      <c r="AU219" s="196" t="s">
        <v>150</v>
      </c>
      <c r="AY219" s="14" t="s">
        <v>142</v>
      </c>
      <c r="BE219" s="197">
        <f t="shared" ref="BE219:BE227" si="54">IF(N219="základní",J219,0)</f>
        <v>0</v>
      </c>
      <c r="BF219" s="197">
        <f t="shared" ref="BF219:BF227" si="55">IF(N219="snížená",J219,0)</f>
        <v>0</v>
      </c>
      <c r="BG219" s="197">
        <f t="shared" ref="BG219:BG227" si="56">IF(N219="zákl. přenesená",J219,0)</f>
        <v>0</v>
      </c>
      <c r="BH219" s="197">
        <f t="shared" ref="BH219:BH227" si="57">IF(N219="sníž. přenesená",J219,0)</f>
        <v>0</v>
      </c>
      <c r="BI219" s="197">
        <f t="shared" ref="BI219:BI227" si="58">IF(N219="nulová",J219,0)</f>
        <v>0</v>
      </c>
      <c r="BJ219" s="14" t="s">
        <v>150</v>
      </c>
      <c r="BK219" s="197">
        <f t="shared" ref="BK219:BK227" si="59">ROUND(I219*H219,2)</f>
        <v>0</v>
      </c>
      <c r="BL219" s="14" t="s">
        <v>149</v>
      </c>
      <c r="BM219" s="196" t="s">
        <v>444</v>
      </c>
    </row>
    <row r="220" spans="1:65" s="2" customFormat="1" ht="24.2" customHeight="1">
      <c r="A220" s="31"/>
      <c r="B220" s="32"/>
      <c r="C220" s="184" t="s">
        <v>445</v>
      </c>
      <c r="D220" s="184" t="s">
        <v>145</v>
      </c>
      <c r="E220" s="185" t="s">
        <v>446</v>
      </c>
      <c r="F220" s="186" t="s">
        <v>447</v>
      </c>
      <c r="G220" s="187" t="s">
        <v>154</v>
      </c>
      <c r="H220" s="188">
        <v>74.88</v>
      </c>
      <c r="I220" s="189"/>
      <c r="J220" s="190">
        <f t="shared" si="50"/>
        <v>0</v>
      </c>
      <c r="K220" s="191"/>
      <c r="L220" s="36"/>
      <c r="M220" s="192" t="s">
        <v>1</v>
      </c>
      <c r="N220" s="193" t="s">
        <v>38</v>
      </c>
      <c r="O220" s="68"/>
      <c r="P220" s="194">
        <f t="shared" si="51"/>
        <v>0</v>
      </c>
      <c r="Q220" s="194">
        <v>2.2519999999999998E-2</v>
      </c>
      <c r="R220" s="194">
        <f t="shared" si="52"/>
        <v>1.6862975999999998</v>
      </c>
      <c r="S220" s="194">
        <v>0</v>
      </c>
      <c r="T220" s="195">
        <f t="shared" si="5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6" t="s">
        <v>149</v>
      </c>
      <c r="AT220" s="196" t="s">
        <v>145</v>
      </c>
      <c r="AU220" s="196" t="s">
        <v>150</v>
      </c>
      <c r="AY220" s="14" t="s">
        <v>142</v>
      </c>
      <c r="BE220" s="197">
        <f t="shared" si="54"/>
        <v>0</v>
      </c>
      <c r="BF220" s="197">
        <f t="shared" si="55"/>
        <v>0</v>
      </c>
      <c r="BG220" s="197">
        <f t="shared" si="56"/>
        <v>0</v>
      </c>
      <c r="BH220" s="197">
        <f t="shared" si="57"/>
        <v>0</v>
      </c>
      <c r="BI220" s="197">
        <f t="shared" si="58"/>
        <v>0</v>
      </c>
      <c r="BJ220" s="14" t="s">
        <v>150</v>
      </c>
      <c r="BK220" s="197">
        <f t="shared" si="59"/>
        <v>0</v>
      </c>
      <c r="BL220" s="14" t="s">
        <v>149</v>
      </c>
      <c r="BM220" s="196" t="s">
        <v>448</v>
      </c>
    </row>
    <row r="221" spans="1:65" s="2" customFormat="1" ht="37.9" customHeight="1">
      <c r="A221" s="31"/>
      <c r="B221" s="32"/>
      <c r="C221" s="184" t="s">
        <v>449</v>
      </c>
      <c r="D221" s="184" t="s">
        <v>145</v>
      </c>
      <c r="E221" s="185" t="s">
        <v>450</v>
      </c>
      <c r="F221" s="186" t="s">
        <v>451</v>
      </c>
      <c r="G221" s="187" t="s">
        <v>154</v>
      </c>
      <c r="H221" s="188">
        <v>7.66</v>
      </c>
      <c r="I221" s="189"/>
      <c r="J221" s="190">
        <f t="shared" si="50"/>
        <v>0</v>
      </c>
      <c r="K221" s="191"/>
      <c r="L221" s="36"/>
      <c r="M221" s="192" t="s">
        <v>1</v>
      </c>
      <c r="N221" s="193" t="s">
        <v>38</v>
      </c>
      <c r="O221" s="68"/>
      <c r="P221" s="194">
        <f t="shared" si="51"/>
        <v>0</v>
      </c>
      <c r="Q221" s="194">
        <v>2.5350000000000001E-2</v>
      </c>
      <c r="R221" s="194">
        <f t="shared" si="52"/>
        <v>0.19418100000000002</v>
      </c>
      <c r="S221" s="194">
        <v>0</v>
      </c>
      <c r="T221" s="195">
        <f t="shared" si="5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6" t="s">
        <v>149</v>
      </c>
      <c r="AT221" s="196" t="s">
        <v>145</v>
      </c>
      <c r="AU221" s="196" t="s">
        <v>150</v>
      </c>
      <c r="AY221" s="14" t="s">
        <v>142</v>
      </c>
      <c r="BE221" s="197">
        <f t="shared" si="54"/>
        <v>0</v>
      </c>
      <c r="BF221" s="197">
        <f t="shared" si="55"/>
        <v>0</v>
      </c>
      <c r="BG221" s="197">
        <f t="shared" si="56"/>
        <v>0</v>
      </c>
      <c r="BH221" s="197">
        <f t="shared" si="57"/>
        <v>0</v>
      </c>
      <c r="BI221" s="197">
        <f t="shared" si="58"/>
        <v>0</v>
      </c>
      <c r="BJ221" s="14" t="s">
        <v>150</v>
      </c>
      <c r="BK221" s="197">
        <f t="shared" si="59"/>
        <v>0</v>
      </c>
      <c r="BL221" s="14" t="s">
        <v>149</v>
      </c>
      <c r="BM221" s="196" t="s">
        <v>452</v>
      </c>
    </row>
    <row r="222" spans="1:65" s="2" customFormat="1" ht="37.9" customHeight="1">
      <c r="A222" s="31"/>
      <c r="B222" s="32"/>
      <c r="C222" s="184" t="s">
        <v>453</v>
      </c>
      <c r="D222" s="184" t="s">
        <v>145</v>
      </c>
      <c r="E222" s="185" t="s">
        <v>454</v>
      </c>
      <c r="F222" s="186" t="s">
        <v>455</v>
      </c>
      <c r="G222" s="187" t="s">
        <v>154</v>
      </c>
      <c r="H222" s="188">
        <v>29.574000000000002</v>
      </c>
      <c r="I222" s="189"/>
      <c r="J222" s="190">
        <f t="shared" si="50"/>
        <v>0</v>
      </c>
      <c r="K222" s="191"/>
      <c r="L222" s="36"/>
      <c r="M222" s="192" t="s">
        <v>1</v>
      </c>
      <c r="N222" s="193" t="s">
        <v>38</v>
      </c>
      <c r="O222" s="68"/>
      <c r="P222" s="194">
        <f t="shared" si="51"/>
        <v>0</v>
      </c>
      <c r="Q222" s="194">
        <v>2.6210000000000001E-2</v>
      </c>
      <c r="R222" s="194">
        <f t="shared" si="52"/>
        <v>0.77513454000000004</v>
      </c>
      <c r="S222" s="194">
        <v>0</v>
      </c>
      <c r="T222" s="195">
        <f t="shared" si="5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6" t="s">
        <v>149</v>
      </c>
      <c r="AT222" s="196" t="s">
        <v>145</v>
      </c>
      <c r="AU222" s="196" t="s">
        <v>150</v>
      </c>
      <c r="AY222" s="14" t="s">
        <v>142</v>
      </c>
      <c r="BE222" s="197">
        <f t="shared" si="54"/>
        <v>0</v>
      </c>
      <c r="BF222" s="197">
        <f t="shared" si="55"/>
        <v>0</v>
      </c>
      <c r="BG222" s="197">
        <f t="shared" si="56"/>
        <v>0</v>
      </c>
      <c r="BH222" s="197">
        <f t="shared" si="57"/>
        <v>0</v>
      </c>
      <c r="BI222" s="197">
        <f t="shared" si="58"/>
        <v>0</v>
      </c>
      <c r="BJ222" s="14" t="s">
        <v>150</v>
      </c>
      <c r="BK222" s="197">
        <f t="shared" si="59"/>
        <v>0</v>
      </c>
      <c r="BL222" s="14" t="s">
        <v>149</v>
      </c>
      <c r="BM222" s="196" t="s">
        <v>456</v>
      </c>
    </row>
    <row r="223" spans="1:65" s="2" customFormat="1" ht="24.2" customHeight="1">
      <c r="A223" s="31"/>
      <c r="B223" s="32"/>
      <c r="C223" s="184" t="s">
        <v>457</v>
      </c>
      <c r="D223" s="184" t="s">
        <v>145</v>
      </c>
      <c r="E223" s="185" t="s">
        <v>458</v>
      </c>
      <c r="F223" s="186" t="s">
        <v>459</v>
      </c>
      <c r="G223" s="187" t="s">
        <v>154</v>
      </c>
      <c r="H223" s="188">
        <v>53.64</v>
      </c>
      <c r="I223" s="189"/>
      <c r="J223" s="190">
        <f t="shared" si="50"/>
        <v>0</v>
      </c>
      <c r="K223" s="191"/>
      <c r="L223" s="36"/>
      <c r="M223" s="192" t="s">
        <v>1</v>
      </c>
      <c r="N223" s="193" t="s">
        <v>38</v>
      </c>
      <c r="O223" s="68"/>
      <c r="P223" s="194">
        <f t="shared" si="51"/>
        <v>0</v>
      </c>
      <c r="Q223" s="194">
        <v>4.6960000000000002E-2</v>
      </c>
      <c r="R223" s="194">
        <f t="shared" si="52"/>
        <v>2.5189344</v>
      </c>
      <c r="S223" s="194">
        <v>0</v>
      </c>
      <c r="T223" s="195">
        <f t="shared" si="5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6" t="s">
        <v>149</v>
      </c>
      <c r="AT223" s="196" t="s">
        <v>145</v>
      </c>
      <c r="AU223" s="196" t="s">
        <v>150</v>
      </c>
      <c r="AY223" s="14" t="s">
        <v>142</v>
      </c>
      <c r="BE223" s="197">
        <f t="shared" si="54"/>
        <v>0</v>
      </c>
      <c r="BF223" s="197">
        <f t="shared" si="55"/>
        <v>0</v>
      </c>
      <c r="BG223" s="197">
        <f t="shared" si="56"/>
        <v>0</v>
      </c>
      <c r="BH223" s="197">
        <f t="shared" si="57"/>
        <v>0</v>
      </c>
      <c r="BI223" s="197">
        <f t="shared" si="58"/>
        <v>0</v>
      </c>
      <c r="BJ223" s="14" t="s">
        <v>150</v>
      </c>
      <c r="BK223" s="197">
        <f t="shared" si="59"/>
        <v>0</v>
      </c>
      <c r="BL223" s="14" t="s">
        <v>149</v>
      </c>
      <c r="BM223" s="196" t="s">
        <v>460</v>
      </c>
    </row>
    <row r="224" spans="1:65" s="2" customFormat="1" ht="24.2" customHeight="1">
      <c r="A224" s="31"/>
      <c r="B224" s="32"/>
      <c r="C224" s="184" t="s">
        <v>461</v>
      </c>
      <c r="D224" s="184" t="s">
        <v>145</v>
      </c>
      <c r="E224" s="185" t="s">
        <v>462</v>
      </c>
      <c r="F224" s="186" t="s">
        <v>463</v>
      </c>
      <c r="G224" s="187" t="s">
        <v>154</v>
      </c>
      <c r="H224" s="188">
        <v>1.05</v>
      </c>
      <c r="I224" s="189"/>
      <c r="J224" s="190">
        <f t="shared" si="50"/>
        <v>0</v>
      </c>
      <c r="K224" s="191"/>
      <c r="L224" s="36"/>
      <c r="M224" s="192" t="s">
        <v>1</v>
      </c>
      <c r="N224" s="193" t="s">
        <v>38</v>
      </c>
      <c r="O224" s="68"/>
      <c r="P224" s="194">
        <f t="shared" si="51"/>
        <v>0</v>
      </c>
      <c r="Q224" s="194">
        <v>1.414E-2</v>
      </c>
      <c r="R224" s="194">
        <f t="shared" si="52"/>
        <v>1.4847000000000001E-2</v>
      </c>
      <c r="S224" s="194">
        <v>0</v>
      </c>
      <c r="T224" s="195">
        <f t="shared" si="5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6" t="s">
        <v>149</v>
      </c>
      <c r="AT224" s="196" t="s">
        <v>145</v>
      </c>
      <c r="AU224" s="196" t="s">
        <v>150</v>
      </c>
      <c r="AY224" s="14" t="s">
        <v>142</v>
      </c>
      <c r="BE224" s="197">
        <f t="shared" si="54"/>
        <v>0</v>
      </c>
      <c r="BF224" s="197">
        <f t="shared" si="55"/>
        <v>0</v>
      </c>
      <c r="BG224" s="197">
        <f t="shared" si="56"/>
        <v>0</v>
      </c>
      <c r="BH224" s="197">
        <f t="shared" si="57"/>
        <v>0</v>
      </c>
      <c r="BI224" s="197">
        <f t="shared" si="58"/>
        <v>0</v>
      </c>
      <c r="BJ224" s="14" t="s">
        <v>150</v>
      </c>
      <c r="BK224" s="197">
        <f t="shared" si="59"/>
        <v>0</v>
      </c>
      <c r="BL224" s="14" t="s">
        <v>149</v>
      </c>
      <c r="BM224" s="196" t="s">
        <v>464</v>
      </c>
    </row>
    <row r="225" spans="1:65" s="2" customFormat="1" ht="24.2" customHeight="1">
      <c r="A225" s="31"/>
      <c r="B225" s="32"/>
      <c r="C225" s="184" t="s">
        <v>465</v>
      </c>
      <c r="D225" s="184" t="s">
        <v>145</v>
      </c>
      <c r="E225" s="185" t="s">
        <v>466</v>
      </c>
      <c r="F225" s="186" t="s">
        <v>467</v>
      </c>
      <c r="G225" s="187" t="s">
        <v>154</v>
      </c>
      <c r="H225" s="188">
        <v>146.18700000000001</v>
      </c>
      <c r="I225" s="189"/>
      <c r="J225" s="190">
        <f t="shared" si="50"/>
        <v>0</v>
      </c>
      <c r="K225" s="191"/>
      <c r="L225" s="36"/>
      <c r="M225" s="192" t="s">
        <v>1</v>
      </c>
      <c r="N225" s="193" t="s">
        <v>38</v>
      </c>
      <c r="O225" s="68"/>
      <c r="P225" s="194">
        <f t="shared" si="51"/>
        <v>0</v>
      </c>
      <c r="Q225" s="194">
        <v>1.2200000000000001E-2</v>
      </c>
      <c r="R225" s="194">
        <f t="shared" si="52"/>
        <v>1.7834814000000003</v>
      </c>
      <c r="S225" s="194">
        <v>0</v>
      </c>
      <c r="T225" s="195">
        <f t="shared" si="5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6" t="s">
        <v>149</v>
      </c>
      <c r="AT225" s="196" t="s">
        <v>145</v>
      </c>
      <c r="AU225" s="196" t="s">
        <v>150</v>
      </c>
      <c r="AY225" s="14" t="s">
        <v>142</v>
      </c>
      <c r="BE225" s="197">
        <f t="shared" si="54"/>
        <v>0</v>
      </c>
      <c r="BF225" s="197">
        <f t="shared" si="55"/>
        <v>0</v>
      </c>
      <c r="BG225" s="197">
        <f t="shared" si="56"/>
        <v>0</v>
      </c>
      <c r="BH225" s="197">
        <f t="shared" si="57"/>
        <v>0</v>
      </c>
      <c r="BI225" s="197">
        <f t="shared" si="58"/>
        <v>0</v>
      </c>
      <c r="BJ225" s="14" t="s">
        <v>150</v>
      </c>
      <c r="BK225" s="197">
        <f t="shared" si="59"/>
        <v>0</v>
      </c>
      <c r="BL225" s="14" t="s">
        <v>149</v>
      </c>
      <c r="BM225" s="196" t="s">
        <v>468</v>
      </c>
    </row>
    <row r="226" spans="1:65" s="2" customFormat="1" ht="14.45" customHeight="1">
      <c r="A226" s="31"/>
      <c r="B226" s="32"/>
      <c r="C226" s="184" t="s">
        <v>469</v>
      </c>
      <c r="D226" s="184" t="s">
        <v>145</v>
      </c>
      <c r="E226" s="185" t="s">
        <v>470</v>
      </c>
      <c r="F226" s="186" t="s">
        <v>471</v>
      </c>
      <c r="G226" s="187" t="s">
        <v>148</v>
      </c>
      <c r="H226" s="188">
        <v>14.638999999999999</v>
      </c>
      <c r="I226" s="189"/>
      <c r="J226" s="190">
        <f t="shared" si="50"/>
        <v>0</v>
      </c>
      <c r="K226" s="191"/>
      <c r="L226" s="36"/>
      <c r="M226" s="192" t="s">
        <v>1</v>
      </c>
      <c r="N226" s="193" t="s">
        <v>38</v>
      </c>
      <c r="O226" s="68"/>
      <c r="P226" s="194">
        <f t="shared" si="51"/>
        <v>0</v>
      </c>
      <c r="Q226" s="194">
        <v>1.294E-2</v>
      </c>
      <c r="R226" s="194">
        <f t="shared" si="52"/>
        <v>0.18942866</v>
      </c>
      <c r="S226" s="194">
        <v>0</v>
      </c>
      <c r="T226" s="195">
        <f t="shared" si="5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6" t="s">
        <v>149</v>
      </c>
      <c r="AT226" s="196" t="s">
        <v>145</v>
      </c>
      <c r="AU226" s="196" t="s">
        <v>150</v>
      </c>
      <c r="AY226" s="14" t="s">
        <v>142</v>
      </c>
      <c r="BE226" s="197">
        <f t="shared" si="54"/>
        <v>0</v>
      </c>
      <c r="BF226" s="197">
        <f t="shared" si="55"/>
        <v>0</v>
      </c>
      <c r="BG226" s="197">
        <f t="shared" si="56"/>
        <v>0</v>
      </c>
      <c r="BH226" s="197">
        <f t="shared" si="57"/>
        <v>0</v>
      </c>
      <c r="BI226" s="197">
        <f t="shared" si="58"/>
        <v>0</v>
      </c>
      <c r="BJ226" s="14" t="s">
        <v>150</v>
      </c>
      <c r="BK226" s="197">
        <f t="shared" si="59"/>
        <v>0</v>
      </c>
      <c r="BL226" s="14" t="s">
        <v>149</v>
      </c>
      <c r="BM226" s="196" t="s">
        <v>472</v>
      </c>
    </row>
    <row r="227" spans="1:65" s="2" customFormat="1" ht="24.2" customHeight="1">
      <c r="A227" s="31"/>
      <c r="B227" s="32"/>
      <c r="C227" s="184" t="s">
        <v>473</v>
      </c>
      <c r="D227" s="184" t="s">
        <v>145</v>
      </c>
      <c r="E227" s="185" t="s">
        <v>474</v>
      </c>
      <c r="F227" s="186" t="s">
        <v>475</v>
      </c>
      <c r="G227" s="187" t="s">
        <v>411</v>
      </c>
      <c r="H227" s="209"/>
      <c r="I227" s="189"/>
      <c r="J227" s="190">
        <f t="shared" si="50"/>
        <v>0</v>
      </c>
      <c r="K227" s="191"/>
      <c r="L227" s="36"/>
      <c r="M227" s="192" t="s">
        <v>1</v>
      </c>
      <c r="N227" s="193" t="s">
        <v>38</v>
      </c>
      <c r="O227" s="68"/>
      <c r="P227" s="194">
        <f t="shared" si="51"/>
        <v>0</v>
      </c>
      <c r="Q227" s="194">
        <v>0</v>
      </c>
      <c r="R227" s="194">
        <f t="shared" si="52"/>
        <v>0</v>
      </c>
      <c r="S227" s="194">
        <v>0</v>
      </c>
      <c r="T227" s="195">
        <f t="shared" si="5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6" t="s">
        <v>149</v>
      </c>
      <c r="AT227" s="196" t="s">
        <v>145</v>
      </c>
      <c r="AU227" s="196" t="s">
        <v>150</v>
      </c>
      <c r="AY227" s="14" t="s">
        <v>142</v>
      </c>
      <c r="BE227" s="197">
        <f t="shared" si="54"/>
        <v>0</v>
      </c>
      <c r="BF227" s="197">
        <f t="shared" si="55"/>
        <v>0</v>
      </c>
      <c r="BG227" s="197">
        <f t="shared" si="56"/>
        <v>0</v>
      </c>
      <c r="BH227" s="197">
        <f t="shared" si="57"/>
        <v>0</v>
      </c>
      <c r="BI227" s="197">
        <f t="shared" si="58"/>
        <v>0</v>
      </c>
      <c r="BJ227" s="14" t="s">
        <v>150</v>
      </c>
      <c r="BK227" s="197">
        <f t="shared" si="59"/>
        <v>0</v>
      </c>
      <c r="BL227" s="14" t="s">
        <v>149</v>
      </c>
      <c r="BM227" s="196" t="s">
        <v>476</v>
      </c>
    </row>
    <row r="228" spans="1:65" s="12" customFormat="1" ht="20.85" customHeight="1">
      <c r="B228" s="168"/>
      <c r="C228" s="169"/>
      <c r="D228" s="170" t="s">
        <v>71</v>
      </c>
      <c r="E228" s="182" t="s">
        <v>477</v>
      </c>
      <c r="F228" s="182" t="s">
        <v>478</v>
      </c>
      <c r="G228" s="169"/>
      <c r="H228" s="169"/>
      <c r="I228" s="172"/>
      <c r="J228" s="183">
        <f>BK228</f>
        <v>0</v>
      </c>
      <c r="K228" s="169"/>
      <c r="L228" s="174"/>
      <c r="M228" s="175"/>
      <c r="N228" s="176"/>
      <c r="O228" s="176"/>
      <c r="P228" s="177">
        <f>SUM(P229:P231)</f>
        <v>0</v>
      </c>
      <c r="Q228" s="176"/>
      <c r="R228" s="177">
        <f>SUM(R229:R231)</f>
        <v>7.9871999999999999E-2</v>
      </c>
      <c r="S228" s="176"/>
      <c r="T228" s="178">
        <f>SUM(T229:T231)</f>
        <v>2.6051999999999999E-2</v>
      </c>
      <c r="AR228" s="179" t="s">
        <v>150</v>
      </c>
      <c r="AT228" s="180" t="s">
        <v>71</v>
      </c>
      <c r="AU228" s="180" t="s">
        <v>150</v>
      </c>
      <c r="AY228" s="179" t="s">
        <v>142</v>
      </c>
      <c r="BK228" s="181">
        <f>SUM(BK229:BK231)</f>
        <v>0</v>
      </c>
    </row>
    <row r="229" spans="1:65" s="2" customFormat="1" ht="14.45" customHeight="1">
      <c r="A229" s="31"/>
      <c r="B229" s="32"/>
      <c r="C229" s="184" t="s">
        <v>479</v>
      </c>
      <c r="D229" s="184" t="s">
        <v>145</v>
      </c>
      <c r="E229" s="185" t="s">
        <v>480</v>
      </c>
      <c r="F229" s="186" t="s">
        <v>481</v>
      </c>
      <c r="G229" s="187" t="s">
        <v>482</v>
      </c>
      <c r="H229" s="188">
        <v>15.6</v>
      </c>
      <c r="I229" s="189"/>
      <c r="J229" s="190">
        <f>ROUND(I229*H229,2)</f>
        <v>0</v>
      </c>
      <c r="K229" s="191"/>
      <c r="L229" s="36"/>
      <c r="M229" s="192" t="s">
        <v>1</v>
      </c>
      <c r="N229" s="193" t="s">
        <v>38</v>
      </c>
      <c r="O229" s="68"/>
      <c r="P229" s="194">
        <f>O229*H229</f>
        <v>0</v>
      </c>
      <c r="Q229" s="194">
        <v>0</v>
      </c>
      <c r="R229" s="194">
        <f>Q229*H229</f>
        <v>0</v>
      </c>
      <c r="S229" s="194">
        <v>1.67E-3</v>
      </c>
      <c r="T229" s="195">
        <f>S229*H229</f>
        <v>2.6051999999999999E-2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6" t="s">
        <v>149</v>
      </c>
      <c r="AT229" s="196" t="s">
        <v>145</v>
      </c>
      <c r="AU229" s="196" t="s">
        <v>156</v>
      </c>
      <c r="AY229" s="14" t="s">
        <v>142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4" t="s">
        <v>150</v>
      </c>
      <c r="BK229" s="197">
        <f>ROUND(I229*H229,2)</f>
        <v>0</v>
      </c>
      <c r="BL229" s="14" t="s">
        <v>149</v>
      </c>
      <c r="BM229" s="196" t="s">
        <v>483</v>
      </c>
    </row>
    <row r="230" spans="1:65" s="2" customFormat="1" ht="24.2" customHeight="1">
      <c r="A230" s="31"/>
      <c r="B230" s="32"/>
      <c r="C230" s="184" t="s">
        <v>484</v>
      </c>
      <c r="D230" s="184" t="s">
        <v>145</v>
      </c>
      <c r="E230" s="185" t="s">
        <v>485</v>
      </c>
      <c r="F230" s="186" t="s">
        <v>486</v>
      </c>
      <c r="G230" s="187" t="s">
        <v>482</v>
      </c>
      <c r="H230" s="188">
        <v>15.6</v>
      </c>
      <c r="I230" s="189"/>
      <c r="J230" s="190">
        <f>ROUND(I230*H230,2)</f>
        <v>0</v>
      </c>
      <c r="K230" s="191"/>
      <c r="L230" s="36"/>
      <c r="M230" s="192" t="s">
        <v>1</v>
      </c>
      <c r="N230" s="193" t="s">
        <v>38</v>
      </c>
      <c r="O230" s="68"/>
      <c r="P230" s="194">
        <f>O230*H230</f>
        <v>0</v>
      </c>
      <c r="Q230" s="194">
        <v>5.1200000000000004E-3</v>
      </c>
      <c r="R230" s="194">
        <f>Q230*H230</f>
        <v>7.9871999999999999E-2</v>
      </c>
      <c r="S230" s="194">
        <v>0</v>
      </c>
      <c r="T230" s="195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6" t="s">
        <v>149</v>
      </c>
      <c r="AT230" s="196" t="s">
        <v>145</v>
      </c>
      <c r="AU230" s="196" t="s">
        <v>156</v>
      </c>
      <c r="AY230" s="14" t="s">
        <v>142</v>
      </c>
      <c r="BE230" s="197">
        <f>IF(N230="základní",J230,0)</f>
        <v>0</v>
      </c>
      <c r="BF230" s="197">
        <f>IF(N230="snížená",J230,0)</f>
        <v>0</v>
      </c>
      <c r="BG230" s="197">
        <f>IF(N230="zákl. přenesená",J230,0)</f>
        <v>0</v>
      </c>
      <c r="BH230" s="197">
        <f>IF(N230="sníž. přenesená",J230,0)</f>
        <v>0</v>
      </c>
      <c r="BI230" s="197">
        <f>IF(N230="nulová",J230,0)</f>
        <v>0</v>
      </c>
      <c r="BJ230" s="14" t="s">
        <v>150</v>
      </c>
      <c r="BK230" s="197">
        <f>ROUND(I230*H230,2)</f>
        <v>0</v>
      </c>
      <c r="BL230" s="14" t="s">
        <v>149</v>
      </c>
      <c r="BM230" s="196" t="s">
        <v>487</v>
      </c>
    </row>
    <row r="231" spans="1:65" s="2" customFormat="1" ht="24.2" customHeight="1">
      <c r="A231" s="31"/>
      <c r="B231" s="32"/>
      <c r="C231" s="184" t="s">
        <v>488</v>
      </c>
      <c r="D231" s="184" t="s">
        <v>145</v>
      </c>
      <c r="E231" s="185" t="s">
        <v>489</v>
      </c>
      <c r="F231" s="186" t="s">
        <v>490</v>
      </c>
      <c r="G231" s="187" t="s">
        <v>411</v>
      </c>
      <c r="H231" s="209"/>
      <c r="I231" s="189"/>
      <c r="J231" s="190">
        <f>ROUND(I231*H231,2)</f>
        <v>0</v>
      </c>
      <c r="K231" s="191"/>
      <c r="L231" s="36"/>
      <c r="M231" s="192" t="s">
        <v>1</v>
      </c>
      <c r="N231" s="193" t="s">
        <v>38</v>
      </c>
      <c r="O231" s="68"/>
      <c r="P231" s="194">
        <f>O231*H231</f>
        <v>0</v>
      </c>
      <c r="Q231" s="194">
        <v>0</v>
      </c>
      <c r="R231" s="194">
        <f>Q231*H231</f>
        <v>0</v>
      </c>
      <c r="S231" s="194">
        <v>0</v>
      </c>
      <c r="T231" s="195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6" t="s">
        <v>149</v>
      </c>
      <c r="AT231" s="196" t="s">
        <v>145</v>
      </c>
      <c r="AU231" s="196" t="s">
        <v>156</v>
      </c>
      <c r="AY231" s="14" t="s">
        <v>142</v>
      </c>
      <c r="BE231" s="197">
        <f>IF(N231="základní",J231,0)</f>
        <v>0</v>
      </c>
      <c r="BF231" s="197">
        <f>IF(N231="snížená",J231,0)</f>
        <v>0</v>
      </c>
      <c r="BG231" s="197">
        <f>IF(N231="zákl. přenesená",J231,0)</f>
        <v>0</v>
      </c>
      <c r="BH231" s="197">
        <f>IF(N231="sníž. přenesená",J231,0)</f>
        <v>0</v>
      </c>
      <c r="BI231" s="197">
        <f>IF(N231="nulová",J231,0)</f>
        <v>0</v>
      </c>
      <c r="BJ231" s="14" t="s">
        <v>150</v>
      </c>
      <c r="BK231" s="197">
        <f>ROUND(I231*H231,2)</f>
        <v>0</v>
      </c>
      <c r="BL231" s="14" t="s">
        <v>149</v>
      </c>
      <c r="BM231" s="196" t="s">
        <v>491</v>
      </c>
    </row>
    <row r="232" spans="1:65" s="12" customFormat="1" ht="22.9" customHeight="1">
      <c r="B232" s="168"/>
      <c r="C232" s="169"/>
      <c r="D232" s="170" t="s">
        <v>71</v>
      </c>
      <c r="E232" s="182" t="s">
        <v>492</v>
      </c>
      <c r="F232" s="182" t="s">
        <v>493</v>
      </c>
      <c r="G232" s="169"/>
      <c r="H232" s="169"/>
      <c r="I232" s="172"/>
      <c r="J232" s="183">
        <f>BK232</f>
        <v>0</v>
      </c>
      <c r="K232" s="169"/>
      <c r="L232" s="174"/>
      <c r="M232" s="175"/>
      <c r="N232" s="176"/>
      <c r="O232" s="176"/>
      <c r="P232" s="177">
        <f>SUM(P233:P258)</f>
        <v>0</v>
      </c>
      <c r="Q232" s="176"/>
      <c r="R232" s="177">
        <f>SUM(R233:R258)</f>
        <v>1.1361599999999998</v>
      </c>
      <c r="S232" s="176"/>
      <c r="T232" s="178">
        <f>SUM(T233:T258)</f>
        <v>3.5999999999999999E-3</v>
      </c>
      <c r="AR232" s="179" t="s">
        <v>80</v>
      </c>
      <c r="AT232" s="180" t="s">
        <v>71</v>
      </c>
      <c r="AU232" s="180" t="s">
        <v>80</v>
      </c>
      <c r="AY232" s="179" t="s">
        <v>142</v>
      </c>
      <c r="BK232" s="181">
        <f>SUM(BK233:BK258)</f>
        <v>0</v>
      </c>
    </row>
    <row r="233" spans="1:65" s="2" customFormat="1" ht="14.45" customHeight="1">
      <c r="A233" s="31"/>
      <c r="B233" s="32"/>
      <c r="C233" s="184" t="s">
        <v>494</v>
      </c>
      <c r="D233" s="184" t="s">
        <v>145</v>
      </c>
      <c r="E233" s="185" t="s">
        <v>495</v>
      </c>
      <c r="F233" s="186" t="s">
        <v>496</v>
      </c>
      <c r="G233" s="187" t="s">
        <v>174</v>
      </c>
      <c r="H233" s="188">
        <v>7.4</v>
      </c>
      <c r="I233" s="189"/>
      <c r="J233" s="190">
        <f t="shared" ref="J233:J258" si="60">ROUND(I233*H233,2)</f>
        <v>0</v>
      </c>
      <c r="K233" s="191"/>
      <c r="L233" s="36"/>
      <c r="M233" s="192" t="s">
        <v>1</v>
      </c>
      <c r="N233" s="193" t="s">
        <v>38</v>
      </c>
      <c r="O233" s="68"/>
      <c r="P233" s="194">
        <f t="shared" ref="P233:P258" si="61">O233*H233</f>
        <v>0</v>
      </c>
      <c r="Q233" s="194">
        <v>0</v>
      </c>
      <c r="R233" s="194">
        <f t="shared" ref="R233:R258" si="62">Q233*H233</f>
        <v>0</v>
      </c>
      <c r="S233" s="194">
        <v>0</v>
      </c>
      <c r="T233" s="195">
        <f t="shared" ref="T233:T258" si="63"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6" t="s">
        <v>149</v>
      </c>
      <c r="AT233" s="196" t="s">
        <v>145</v>
      </c>
      <c r="AU233" s="196" t="s">
        <v>150</v>
      </c>
      <c r="AY233" s="14" t="s">
        <v>142</v>
      </c>
      <c r="BE233" s="197">
        <f t="shared" ref="BE233:BE258" si="64">IF(N233="základní",J233,0)</f>
        <v>0</v>
      </c>
      <c r="BF233" s="197">
        <f t="shared" ref="BF233:BF258" si="65">IF(N233="snížená",J233,0)</f>
        <v>0</v>
      </c>
      <c r="BG233" s="197">
        <f t="shared" ref="BG233:BG258" si="66">IF(N233="zákl. přenesená",J233,0)</f>
        <v>0</v>
      </c>
      <c r="BH233" s="197">
        <f t="shared" ref="BH233:BH258" si="67">IF(N233="sníž. přenesená",J233,0)</f>
        <v>0</v>
      </c>
      <c r="BI233" s="197">
        <f t="shared" ref="BI233:BI258" si="68">IF(N233="nulová",J233,0)</f>
        <v>0</v>
      </c>
      <c r="BJ233" s="14" t="s">
        <v>150</v>
      </c>
      <c r="BK233" s="197">
        <f t="shared" ref="BK233:BK258" si="69">ROUND(I233*H233,2)</f>
        <v>0</v>
      </c>
      <c r="BL233" s="14" t="s">
        <v>149</v>
      </c>
      <c r="BM233" s="196" t="s">
        <v>497</v>
      </c>
    </row>
    <row r="234" spans="1:65" s="2" customFormat="1" ht="24.2" customHeight="1">
      <c r="A234" s="31"/>
      <c r="B234" s="32"/>
      <c r="C234" s="184" t="s">
        <v>498</v>
      </c>
      <c r="D234" s="184" t="s">
        <v>145</v>
      </c>
      <c r="E234" s="185" t="s">
        <v>499</v>
      </c>
      <c r="F234" s="186" t="s">
        <v>500</v>
      </c>
      <c r="G234" s="187" t="s">
        <v>162</v>
      </c>
      <c r="H234" s="188">
        <v>1</v>
      </c>
      <c r="I234" s="189"/>
      <c r="J234" s="190">
        <f t="shared" si="60"/>
        <v>0</v>
      </c>
      <c r="K234" s="191"/>
      <c r="L234" s="36"/>
      <c r="M234" s="192" t="s">
        <v>1</v>
      </c>
      <c r="N234" s="193" t="s">
        <v>38</v>
      </c>
      <c r="O234" s="68"/>
      <c r="P234" s="194">
        <f t="shared" si="61"/>
        <v>0</v>
      </c>
      <c r="Q234" s="194">
        <v>2.5999999999999998E-4</v>
      </c>
      <c r="R234" s="194">
        <f t="shared" si="62"/>
        <v>2.5999999999999998E-4</v>
      </c>
      <c r="S234" s="194">
        <v>0</v>
      </c>
      <c r="T234" s="195">
        <f t="shared" si="6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6" t="s">
        <v>149</v>
      </c>
      <c r="AT234" s="196" t="s">
        <v>145</v>
      </c>
      <c r="AU234" s="196" t="s">
        <v>150</v>
      </c>
      <c r="AY234" s="14" t="s">
        <v>142</v>
      </c>
      <c r="BE234" s="197">
        <f t="shared" si="64"/>
        <v>0</v>
      </c>
      <c r="BF234" s="197">
        <f t="shared" si="65"/>
        <v>0</v>
      </c>
      <c r="BG234" s="197">
        <f t="shared" si="66"/>
        <v>0</v>
      </c>
      <c r="BH234" s="197">
        <f t="shared" si="67"/>
        <v>0</v>
      </c>
      <c r="BI234" s="197">
        <f t="shared" si="68"/>
        <v>0</v>
      </c>
      <c r="BJ234" s="14" t="s">
        <v>150</v>
      </c>
      <c r="BK234" s="197">
        <f t="shared" si="69"/>
        <v>0</v>
      </c>
      <c r="BL234" s="14" t="s">
        <v>149</v>
      </c>
      <c r="BM234" s="196" t="s">
        <v>501</v>
      </c>
    </row>
    <row r="235" spans="1:65" s="2" customFormat="1" ht="14.45" customHeight="1">
      <c r="A235" s="31"/>
      <c r="B235" s="32"/>
      <c r="C235" s="198" t="s">
        <v>502</v>
      </c>
      <c r="D235" s="198" t="s">
        <v>174</v>
      </c>
      <c r="E235" s="199" t="s">
        <v>503</v>
      </c>
      <c r="F235" s="200" t="s">
        <v>504</v>
      </c>
      <c r="G235" s="201" t="s">
        <v>252</v>
      </c>
      <c r="H235" s="202">
        <v>1</v>
      </c>
      <c r="I235" s="203"/>
      <c r="J235" s="204">
        <f t="shared" si="60"/>
        <v>0</v>
      </c>
      <c r="K235" s="205"/>
      <c r="L235" s="206"/>
      <c r="M235" s="207" t="s">
        <v>1</v>
      </c>
      <c r="N235" s="208" t="s">
        <v>38</v>
      </c>
      <c r="O235" s="68"/>
      <c r="P235" s="194">
        <f t="shared" si="61"/>
        <v>0</v>
      </c>
      <c r="Q235" s="194">
        <v>1.2999999999999999E-2</v>
      </c>
      <c r="R235" s="194">
        <f t="shared" si="62"/>
        <v>1.2999999999999999E-2</v>
      </c>
      <c r="S235" s="194">
        <v>0</v>
      </c>
      <c r="T235" s="195">
        <f t="shared" si="6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6" t="s">
        <v>178</v>
      </c>
      <c r="AT235" s="196" t="s">
        <v>174</v>
      </c>
      <c r="AU235" s="196" t="s">
        <v>150</v>
      </c>
      <c r="AY235" s="14" t="s">
        <v>142</v>
      </c>
      <c r="BE235" s="197">
        <f t="shared" si="64"/>
        <v>0</v>
      </c>
      <c r="BF235" s="197">
        <f t="shared" si="65"/>
        <v>0</v>
      </c>
      <c r="BG235" s="197">
        <f t="shared" si="66"/>
        <v>0</v>
      </c>
      <c r="BH235" s="197">
        <f t="shared" si="67"/>
        <v>0</v>
      </c>
      <c r="BI235" s="197">
        <f t="shared" si="68"/>
        <v>0</v>
      </c>
      <c r="BJ235" s="14" t="s">
        <v>150</v>
      </c>
      <c r="BK235" s="197">
        <f t="shared" si="69"/>
        <v>0</v>
      </c>
      <c r="BL235" s="14" t="s">
        <v>149</v>
      </c>
      <c r="BM235" s="196" t="s">
        <v>505</v>
      </c>
    </row>
    <row r="236" spans="1:65" s="2" customFormat="1" ht="24.2" customHeight="1">
      <c r="A236" s="31"/>
      <c r="B236" s="32"/>
      <c r="C236" s="184" t="s">
        <v>506</v>
      </c>
      <c r="D236" s="184" t="s">
        <v>145</v>
      </c>
      <c r="E236" s="185" t="s">
        <v>507</v>
      </c>
      <c r="F236" s="186" t="s">
        <v>508</v>
      </c>
      <c r="G236" s="187" t="s">
        <v>154</v>
      </c>
      <c r="H236" s="188">
        <v>12</v>
      </c>
      <c r="I236" s="189"/>
      <c r="J236" s="190">
        <f t="shared" si="60"/>
        <v>0</v>
      </c>
      <c r="K236" s="191"/>
      <c r="L236" s="36"/>
      <c r="M236" s="192" t="s">
        <v>1</v>
      </c>
      <c r="N236" s="193" t="s">
        <v>38</v>
      </c>
      <c r="O236" s="68"/>
      <c r="P236" s="194">
        <f t="shared" si="61"/>
        <v>0</v>
      </c>
      <c r="Q236" s="194">
        <v>2.5999999999999998E-4</v>
      </c>
      <c r="R236" s="194">
        <f t="shared" si="62"/>
        <v>3.1199999999999995E-3</v>
      </c>
      <c r="S236" s="194">
        <v>0</v>
      </c>
      <c r="T236" s="195">
        <f t="shared" si="6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6" t="s">
        <v>149</v>
      </c>
      <c r="AT236" s="196" t="s">
        <v>145</v>
      </c>
      <c r="AU236" s="196" t="s">
        <v>150</v>
      </c>
      <c r="AY236" s="14" t="s">
        <v>142</v>
      </c>
      <c r="BE236" s="197">
        <f t="shared" si="64"/>
        <v>0</v>
      </c>
      <c r="BF236" s="197">
        <f t="shared" si="65"/>
        <v>0</v>
      </c>
      <c r="BG236" s="197">
        <f t="shared" si="66"/>
        <v>0</v>
      </c>
      <c r="BH236" s="197">
        <f t="shared" si="67"/>
        <v>0</v>
      </c>
      <c r="BI236" s="197">
        <f t="shared" si="68"/>
        <v>0</v>
      </c>
      <c r="BJ236" s="14" t="s">
        <v>150</v>
      </c>
      <c r="BK236" s="197">
        <f t="shared" si="69"/>
        <v>0</v>
      </c>
      <c r="BL236" s="14" t="s">
        <v>149</v>
      </c>
      <c r="BM236" s="196" t="s">
        <v>509</v>
      </c>
    </row>
    <row r="237" spans="1:65" s="2" customFormat="1" ht="14.45" customHeight="1">
      <c r="A237" s="31"/>
      <c r="B237" s="32"/>
      <c r="C237" s="198" t="s">
        <v>510</v>
      </c>
      <c r="D237" s="198" t="s">
        <v>174</v>
      </c>
      <c r="E237" s="199" t="s">
        <v>511</v>
      </c>
      <c r="F237" s="200" t="s">
        <v>512</v>
      </c>
      <c r="G237" s="201" t="s">
        <v>252</v>
      </c>
      <c r="H237" s="202">
        <v>12</v>
      </c>
      <c r="I237" s="203"/>
      <c r="J237" s="204">
        <f t="shared" si="60"/>
        <v>0</v>
      </c>
      <c r="K237" s="205"/>
      <c r="L237" s="206"/>
      <c r="M237" s="207" t="s">
        <v>1</v>
      </c>
      <c r="N237" s="208" t="s">
        <v>38</v>
      </c>
      <c r="O237" s="68"/>
      <c r="P237" s="194">
        <f t="shared" si="61"/>
        <v>0</v>
      </c>
      <c r="Q237" s="194">
        <v>3.4000000000000002E-2</v>
      </c>
      <c r="R237" s="194">
        <f t="shared" si="62"/>
        <v>0.40800000000000003</v>
      </c>
      <c r="S237" s="194">
        <v>0</v>
      </c>
      <c r="T237" s="195">
        <f t="shared" si="6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6" t="s">
        <v>178</v>
      </c>
      <c r="AT237" s="196" t="s">
        <v>174</v>
      </c>
      <c r="AU237" s="196" t="s">
        <v>150</v>
      </c>
      <c r="AY237" s="14" t="s">
        <v>142</v>
      </c>
      <c r="BE237" s="197">
        <f t="shared" si="64"/>
        <v>0</v>
      </c>
      <c r="BF237" s="197">
        <f t="shared" si="65"/>
        <v>0</v>
      </c>
      <c r="BG237" s="197">
        <f t="shared" si="66"/>
        <v>0</v>
      </c>
      <c r="BH237" s="197">
        <f t="shared" si="67"/>
        <v>0</v>
      </c>
      <c r="BI237" s="197">
        <f t="shared" si="68"/>
        <v>0</v>
      </c>
      <c r="BJ237" s="14" t="s">
        <v>150</v>
      </c>
      <c r="BK237" s="197">
        <f t="shared" si="69"/>
        <v>0</v>
      </c>
      <c r="BL237" s="14" t="s">
        <v>149</v>
      </c>
      <c r="BM237" s="196" t="s">
        <v>513</v>
      </c>
    </row>
    <row r="238" spans="1:65" s="2" customFormat="1" ht="14.45" customHeight="1">
      <c r="A238" s="31"/>
      <c r="B238" s="32"/>
      <c r="C238" s="198" t="s">
        <v>514</v>
      </c>
      <c r="D238" s="198" t="s">
        <v>174</v>
      </c>
      <c r="E238" s="199" t="s">
        <v>515</v>
      </c>
      <c r="F238" s="200" t="s">
        <v>516</v>
      </c>
      <c r="G238" s="201" t="s">
        <v>252</v>
      </c>
      <c r="H238" s="202">
        <v>1</v>
      </c>
      <c r="I238" s="203"/>
      <c r="J238" s="204">
        <f t="shared" si="60"/>
        <v>0</v>
      </c>
      <c r="K238" s="205"/>
      <c r="L238" s="206"/>
      <c r="M238" s="207" t="s">
        <v>1</v>
      </c>
      <c r="N238" s="208" t="s">
        <v>38</v>
      </c>
      <c r="O238" s="68"/>
      <c r="P238" s="194">
        <f t="shared" si="61"/>
        <v>0</v>
      </c>
      <c r="Q238" s="194">
        <v>1.7999999999999999E-2</v>
      </c>
      <c r="R238" s="194">
        <f t="shared" si="62"/>
        <v>1.7999999999999999E-2</v>
      </c>
      <c r="S238" s="194">
        <v>0</v>
      </c>
      <c r="T238" s="195">
        <f t="shared" si="6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6" t="s">
        <v>178</v>
      </c>
      <c r="AT238" s="196" t="s">
        <v>174</v>
      </c>
      <c r="AU238" s="196" t="s">
        <v>150</v>
      </c>
      <c r="AY238" s="14" t="s">
        <v>142</v>
      </c>
      <c r="BE238" s="197">
        <f t="shared" si="64"/>
        <v>0</v>
      </c>
      <c r="BF238" s="197">
        <f t="shared" si="65"/>
        <v>0</v>
      </c>
      <c r="BG238" s="197">
        <f t="shared" si="66"/>
        <v>0</v>
      </c>
      <c r="BH238" s="197">
        <f t="shared" si="67"/>
        <v>0</v>
      </c>
      <c r="BI238" s="197">
        <f t="shared" si="68"/>
        <v>0</v>
      </c>
      <c r="BJ238" s="14" t="s">
        <v>150</v>
      </c>
      <c r="BK238" s="197">
        <f t="shared" si="69"/>
        <v>0</v>
      </c>
      <c r="BL238" s="14" t="s">
        <v>149</v>
      </c>
      <c r="BM238" s="196" t="s">
        <v>517</v>
      </c>
    </row>
    <row r="239" spans="1:65" s="2" customFormat="1" ht="24.2" customHeight="1">
      <c r="A239" s="31"/>
      <c r="B239" s="32"/>
      <c r="C239" s="184" t="s">
        <v>518</v>
      </c>
      <c r="D239" s="184" t="s">
        <v>145</v>
      </c>
      <c r="E239" s="185" t="s">
        <v>519</v>
      </c>
      <c r="F239" s="186" t="s">
        <v>520</v>
      </c>
      <c r="G239" s="187" t="s">
        <v>162</v>
      </c>
      <c r="H239" s="188">
        <v>18</v>
      </c>
      <c r="I239" s="189"/>
      <c r="J239" s="190">
        <f t="shared" si="60"/>
        <v>0</v>
      </c>
      <c r="K239" s="191"/>
      <c r="L239" s="36"/>
      <c r="M239" s="192" t="s">
        <v>1</v>
      </c>
      <c r="N239" s="193" t="s">
        <v>38</v>
      </c>
      <c r="O239" s="68"/>
      <c r="P239" s="194">
        <f t="shared" si="61"/>
        <v>0</v>
      </c>
      <c r="Q239" s="194">
        <v>0</v>
      </c>
      <c r="R239" s="194">
        <f t="shared" si="62"/>
        <v>0</v>
      </c>
      <c r="S239" s="194">
        <v>0</v>
      </c>
      <c r="T239" s="195">
        <f t="shared" si="6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6" t="s">
        <v>149</v>
      </c>
      <c r="AT239" s="196" t="s">
        <v>145</v>
      </c>
      <c r="AU239" s="196" t="s">
        <v>150</v>
      </c>
      <c r="AY239" s="14" t="s">
        <v>142</v>
      </c>
      <c r="BE239" s="197">
        <f t="shared" si="64"/>
        <v>0</v>
      </c>
      <c r="BF239" s="197">
        <f t="shared" si="65"/>
        <v>0</v>
      </c>
      <c r="BG239" s="197">
        <f t="shared" si="66"/>
        <v>0</v>
      </c>
      <c r="BH239" s="197">
        <f t="shared" si="67"/>
        <v>0</v>
      </c>
      <c r="BI239" s="197">
        <f t="shared" si="68"/>
        <v>0</v>
      </c>
      <c r="BJ239" s="14" t="s">
        <v>150</v>
      </c>
      <c r="BK239" s="197">
        <f t="shared" si="69"/>
        <v>0</v>
      </c>
      <c r="BL239" s="14" t="s">
        <v>149</v>
      </c>
      <c r="BM239" s="196" t="s">
        <v>521</v>
      </c>
    </row>
    <row r="240" spans="1:65" s="2" customFormat="1" ht="24.2" customHeight="1">
      <c r="A240" s="31"/>
      <c r="B240" s="32"/>
      <c r="C240" s="184" t="s">
        <v>522</v>
      </c>
      <c r="D240" s="184" t="s">
        <v>145</v>
      </c>
      <c r="E240" s="185" t="s">
        <v>523</v>
      </c>
      <c r="F240" s="186" t="s">
        <v>524</v>
      </c>
      <c r="G240" s="187" t="s">
        <v>162</v>
      </c>
      <c r="H240" s="188">
        <v>2</v>
      </c>
      <c r="I240" s="189"/>
      <c r="J240" s="190">
        <f t="shared" si="60"/>
        <v>0</v>
      </c>
      <c r="K240" s="191"/>
      <c r="L240" s="36"/>
      <c r="M240" s="192" t="s">
        <v>1</v>
      </c>
      <c r="N240" s="193" t="s">
        <v>38</v>
      </c>
      <c r="O240" s="68"/>
      <c r="P240" s="194">
        <f t="shared" si="61"/>
        <v>0</v>
      </c>
      <c r="Q240" s="194">
        <v>0</v>
      </c>
      <c r="R240" s="194">
        <f t="shared" si="62"/>
        <v>0</v>
      </c>
      <c r="S240" s="194">
        <v>0</v>
      </c>
      <c r="T240" s="195">
        <f t="shared" si="6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6" t="s">
        <v>149</v>
      </c>
      <c r="AT240" s="196" t="s">
        <v>145</v>
      </c>
      <c r="AU240" s="196" t="s">
        <v>150</v>
      </c>
      <c r="AY240" s="14" t="s">
        <v>142</v>
      </c>
      <c r="BE240" s="197">
        <f t="shared" si="64"/>
        <v>0</v>
      </c>
      <c r="BF240" s="197">
        <f t="shared" si="65"/>
        <v>0</v>
      </c>
      <c r="BG240" s="197">
        <f t="shared" si="66"/>
        <v>0</v>
      </c>
      <c r="BH240" s="197">
        <f t="shared" si="67"/>
        <v>0</v>
      </c>
      <c r="BI240" s="197">
        <f t="shared" si="68"/>
        <v>0</v>
      </c>
      <c r="BJ240" s="14" t="s">
        <v>150</v>
      </c>
      <c r="BK240" s="197">
        <f t="shared" si="69"/>
        <v>0</v>
      </c>
      <c r="BL240" s="14" t="s">
        <v>149</v>
      </c>
      <c r="BM240" s="196" t="s">
        <v>525</v>
      </c>
    </row>
    <row r="241" spans="1:65" s="2" customFormat="1" ht="14.45" customHeight="1">
      <c r="A241" s="31"/>
      <c r="B241" s="32"/>
      <c r="C241" s="198" t="s">
        <v>526</v>
      </c>
      <c r="D241" s="198" t="s">
        <v>174</v>
      </c>
      <c r="E241" s="199" t="s">
        <v>527</v>
      </c>
      <c r="F241" s="200" t="s">
        <v>528</v>
      </c>
      <c r="G241" s="201" t="s">
        <v>252</v>
      </c>
      <c r="H241" s="202">
        <v>1</v>
      </c>
      <c r="I241" s="203"/>
      <c r="J241" s="204">
        <f t="shared" si="60"/>
        <v>0</v>
      </c>
      <c r="K241" s="205"/>
      <c r="L241" s="206"/>
      <c r="M241" s="207" t="s">
        <v>1</v>
      </c>
      <c r="N241" s="208" t="s">
        <v>38</v>
      </c>
      <c r="O241" s="68"/>
      <c r="P241" s="194">
        <f t="shared" si="61"/>
        <v>0</v>
      </c>
      <c r="Q241" s="194">
        <v>1.35E-2</v>
      </c>
      <c r="R241" s="194">
        <f t="shared" si="62"/>
        <v>1.35E-2</v>
      </c>
      <c r="S241" s="194">
        <v>0</v>
      </c>
      <c r="T241" s="195">
        <f t="shared" si="6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6" t="s">
        <v>178</v>
      </c>
      <c r="AT241" s="196" t="s">
        <v>174</v>
      </c>
      <c r="AU241" s="196" t="s">
        <v>150</v>
      </c>
      <c r="AY241" s="14" t="s">
        <v>142</v>
      </c>
      <c r="BE241" s="197">
        <f t="shared" si="64"/>
        <v>0</v>
      </c>
      <c r="BF241" s="197">
        <f t="shared" si="65"/>
        <v>0</v>
      </c>
      <c r="BG241" s="197">
        <f t="shared" si="66"/>
        <v>0</v>
      </c>
      <c r="BH241" s="197">
        <f t="shared" si="67"/>
        <v>0</v>
      </c>
      <c r="BI241" s="197">
        <f t="shared" si="68"/>
        <v>0</v>
      </c>
      <c r="BJ241" s="14" t="s">
        <v>150</v>
      </c>
      <c r="BK241" s="197">
        <f t="shared" si="69"/>
        <v>0</v>
      </c>
      <c r="BL241" s="14" t="s">
        <v>149</v>
      </c>
      <c r="BM241" s="196" t="s">
        <v>529</v>
      </c>
    </row>
    <row r="242" spans="1:65" s="2" customFormat="1" ht="14.45" customHeight="1">
      <c r="A242" s="31"/>
      <c r="B242" s="32"/>
      <c r="C242" s="198" t="s">
        <v>530</v>
      </c>
      <c r="D242" s="198" t="s">
        <v>174</v>
      </c>
      <c r="E242" s="199" t="s">
        <v>531</v>
      </c>
      <c r="F242" s="200" t="s">
        <v>532</v>
      </c>
      <c r="G242" s="201" t="s">
        <v>252</v>
      </c>
      <c r="H242" s="202">
        <v>3</v>
      </c>
      <c r="I242" s="203"/>
      <c r="J242" s="204">
        <f t="shared" si="60"/>
        <v>0</v>
      </c>
      <c r="K242" s="205"/>
      <c r="L242" s="206"/>
      <c r="M242" s="207" t="s">
        <v>1</v>
      </c>
      <c r="N242" s="208" t="s">
        <v>38</v>
      </c>
      <c r="O242" s="68"/>
      <c r="P242" s="194">
        <f t="shared" si="61"/>
        <v>0</v>
      </c>
      <c r="Q242" s="194">
        <v>1.55E-2</v>
      </c>
      <c r="R242" s="194">
        <f t="shared" si="62"/>
        <v>4.65E-2</v>
      </c>
      <c r="S242" s="194">
        <v>0</v>
      </c>
      <c r="T242" s="195">
        <f t="shared" si="6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6" t="s">
        <v>178</v>
      </c>
      <c r="AT242" s="196" t="s">
        <v>174</v>
      </c>
      <c r="AU242" s="196" t="s">
        <v>150</v>
      </c>
      <c r="AY242" s="14" t="s">
        <v>142</v>
      </c>
      <c r="BE242" s="197">
        <f t="shared" si="64"/>
        <v>0</v>
      </c>
      <c r="BF242" s="197">
        <f t="shared" si="65"/>
        <v>0</v>
      </c>
      <c r="BG242" s="197">
        <f t="shared" si="66"/>
        <v>0</v>
      </c>
      <c r="BH242" s="197">
        <f t="shared" si="67"/>
        <v>0</v>
      </c>
      <c r="BI242" s="197">
        <f t="shared" si="68"/>
        <v>0</v>
      </c>
      <c r="BJ242" s="14" t="s">
        <v>150</v>
      </c>
      <c r="BK242" s="197">
        <f t="shared" si="69"/>
        <v>0</v>
      </c>
      <c r="BL242" s="14" t="s">
        <v>149</v>
      </c>
      <c r="BM242" s="196" t="s">
        <v>533</v>
      </c>
    </row>
    <row r="243" spans="1:65" s="2" customFormat="1" ht="14.45" customHeight="1">
      <c r="A243" s="31"/>
      <c r="B243" s="32"/>
      <c r="C243" s="198" t="s">
        <v>534</v>
      </c>
      <c r="D243" s="198" t="s">
        <v>174</v>
      </c>
      <c r="E243" s="199" t="s">
        <v>535</v>
      </c>
      <c r="F243" s="200" t="s">
        <v>536</v>
      </c>
      <c r="G243" s="201" t="s">
        <v>252</v>
      </c>
      <c r="H243" s="202">
        <v>10</v>
      </c>
      <c r="I243" s="203"/>
      <c r="J243" s="204">
        <f t="shared" si="60"/>
        <v>0</v>
      </c>
      <c r="K243" s="205"/>
      <c r="L243" s="206"/>
      <c r="M243" s="207" t="s">
        <v>1</v>
      </c>
      <c r="N243" s="208" t="s">
        <v>38</v>
      </c>
      <c r="O243" s="68"/>
      <c r="P243" s="194">
        <f t="shared" si="61"/>
        <v>0</v>
      </c>
      <c r="Q243" s="194">
        <v>1.7000000000000001E-2</v>
      </c>
      <c r="R243" s="194">
        <f t="shared" si="62"/>
        <v>0.17</v>
      </c>
      <c r="S243" s="194">
        <v>0</v>
      </c>
      <c r="T243" s="195">
        <f t="shared" si="6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6" t="s">
        <v>178</v>
      </c>
      <c r="AT243" s="196" t="s">
        <v>174</v>
      </c>
      <c r="AU243" s="196" t="s">
        <v>150</v>
      </c>
      <c r="AY243" s="14" t="s">
        <v>142</v>
      </c>
      <c r="BE243" s="197">
        <f t="shared" si="64"/>
        <v>0</v>
      </c>
      <c r="BF243" s="197">
        <f t="shared" si="65"/>
        <v>0</v>
      </c>
      <c r="BG243" s="197">
        <f t="shared" si="66"/>
        <v>0</v>
      </c>
      <c r="BH243" s="197">
        <f t="shared" si="67"/>
        <v>0</v>
      </c>
      <c r="BI243" s="197">
        <f t="shared" si="68"/>
        <v>0</v>
      </c>
      <c r="BJ243" s="14" t="s">
        <v>150</v>
      </c>
      <c r="BK243" s="197">
        <f t="shared" si="69"/>
        <v>0</v>
      </c>
      <c r="BL243" s="14" t="s">
        <v>149</v>
      </c>
      <c r="BM243" s="196" t="s">
        <v>537</v>
      </c>
    </row>
    <row r="244" spans="1:65" s="2" customFormat="1" ht="24.2" customHeight="1">
      <c r="A244" s="31"/>
      <c r="B244" s="32"/>
      <c r="C244" s="184" t="s">
        <v>538</v>
      </c>
      <c r="D244" s="184" t="s">
        <v>145</v>
      </c>
      <c r="E244" s="185" t="s">
        <v>539</v>
      </c>
      <c r="F244" s="186" t="s">
        <v>540</v>
      </c>
      <c r="G244" s="187" t="s">
        <v>162</v>
      </c>
      <c r="H244" s="188">
        <v>3</v>
      </c>
      <c r="I244" s="189"/>
      <c r="J244" s="190">
        <f t="shared" si="60"/>
        <v>0</v>
      </c>
      <c r="K244" s="191"/>
      <c r="L244" s="36"/>
      <c r="M244" s="192" t="s">
        <v>1</v>
      </c>
      <c r="N244" s="193" t="s">
        <v>38</v>
      </c>
      <c r="O244" s="68"/>
      <c r="P244" s="194">
        <f t="shared" si="61"/>
        <v>0</v>
      </c>
      <c r="Q244" s="194">
        <v>0</v>
      </c>
      <c r="R244" s="194">
        <f t="shared" si="62"/>
        <v>0</v>
      </c>
      <c r="S244" s="194">
        <v>0</v>
      </c>
      <c r="T244" s="195">
        <f t="shared" si="6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6" t="s">
        <v>149</v>
      </c>
      <c r="AT244" s="196" t="s">
        <v>145</v>
      </c>
      <c r="AU244" s="196" t="s">
        <v>150</v>
      </c>
      <c r="AY244" s="14" t="s">
        <v>142</v>
      </c>
      <c r="BE244" s="197">
        <f t="shared" si="64"/>
        <v>0</v>
      </c>
      <c r="BF244" s="197">
        <f t="shared" si="65"/>
        <v>0</v>
      </c>
      <c r="BG244" s="197">
        <f t="shared" si="66"/>
        <v>0</v>
      </c>
      <c r="BH244" s="197">
        <f t="shared" si="67"/>
        <v>0</v>
      </c>
      <c r="BI244" s="197">
        <f t="shared" si="68"/>
        <v>0</v>
      </c>
      <c r="BJ244" s="14" t="s">
        <v>150</v>
      </c>
      <c r="BK244" s="197">
        <f t="shared" si="69"/>
        <v>0</v>
      </c>
      <c r="BL244" s="14" t="s">
        <v>149</v>
      </c>
      <c r="BM244" s="196" t="s">
        <v>541</v>
      </c>
    </row>
    <row r="245" spans="1:65" s="2" customFormat="1" ht="14.45" customHeight="1">
      <c r="A245" s="31"/>
      <c r="B245" s="32"/>
      <c r="C245" s="198" t="s">
        <v>542</v>
      </c>
      <c r="D245" s="198" t="s">
        <v>174</v>
      </c>
      <c r="E245" s="199" t="s">
        <v>543</v>
      </c>
      <c r="F245" s="200" t="s">
        <v>544</v>
      </c>
      <c r="G245" s="201" t="s">
        <v>252</v>
      </c>
      <c r="H245" s="202">
        <v>4</v>
      </c>
      <c r="I245" s="203"/>
      <c r="J245" s="204">
        <f t="shared" si="60"/>
        <v>0</v>
      </c>
      <c r="K245" s="205"/>
      <c r="L245" s="206"/>
      <c r="M245" s="207" t="s">
        <v>1</v>
      </c>
      <c r="N245" s="208" t="s">
        <v>38</v>
      </c>
      <c r="O245" s="68"/>
      <c r="P245" s="194">
        <f t="shared" si="61"/>
        <v>0</v>
      </c>
      <c r="Q245" s="194">
        <v>3.3000000000000002E-2</v>
      </c>
      <c r="R245" s="194">
        <f t="shared" si="62"/>
        <v>0.13200000000000001</v>
      </c>
      <c r="S245" s="194">
        <v>0</v>
      </c>
      <c r="T245" s="195">
        <f t="shared" si="6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6" t="s">
        <v>178</v>
      </c>
      <c r="AT245" s="196" t="s">
        <v>174</v>
      </c>
      <c r="AU245" s="196" t="s">
        <v>150</v>
      </c>
      <c r="AY245" s="14" t="s">
        <v>142</v>
      </c>
      <c r="BE245" s="197">
        <f t="shared" si="64"/>
        <v>0</v>
      </c>
      <c r="BF245" s="197">
        <f t="shared" si="65"/>
        <v>0</v>
      </c>
      <c r="BG245" s="197">
        <f t="shared" si="66"/>
        <v>0</v>
      </c>
      <c r="BH245" s="197">
        <f t="shared" si="67"/>
        <v>0</v>
      </c>
      <c r="BI245" s="197">
        <f t="shared" si="68"/>
        <v>0</v>
      </c>
      <c r="BJ245" s="14" t="s">
        <v>150</v>
      </c>
      <c r="BK245" s="197">
        <f t="shared" si="69"/>
        <v>0</v>
      </c>
      <c r="BL245" s="14" t="s">
        <v>149</v>
      </c>
      <c r="BM245" s="196" t="s">
        <v>545</v>
      </c>
    </row>
    <row r="246" spans="1:65" s="2" customFormat="1" ht="24.2" customHeight="1">
      <c r="A246" s="31"/>
      <c r="B246" s="32"/>
      <c r="C246" s="184" t="s">
        <v>546</v>
      </c>
      <c r="D246" s="184" t="s">
        <v>145</v>
      </c>
      <c r="E246" s="185" t="s">
        <v>547</v>
      </c>
      <c r="F246" s="186" t="s">
        <v>548</v>
      </c>
      <c r="G246" s="187" t="s">
        <v>162</v>
      </c>
      <c r="H246" s="188">
        <v>13</v>
      </c>
      <c r="I246" s="189"/>
      <c r="J246" s="190">
        <f t="shared" si="60"/>
        <v>0</v>
      </c>
      <c r="K246" s="191"/>
      <c r="L246" s="36"/>
      <c r="M246" s="192" t="s">
        <v>1</v>
      </c>
      <c r="N246" s="193" t="s">
        <v>38</v>
      </c>
      <c r="O246" s="68"/>
      <c r="P246" s="194">
        <f t="shared" si="61"/>
        <v>0</v>
      </c>
      <c r="Q246" s="194">
        <v>0</v>
      </c>
      <c r="R246" s="194">
        <f t="shared" si="62"/>
        <v>0</v>
      </c>
      <c r="S246" s="194">
        <v>0</v>
      </c>
      <c r="T246" s="195">
        <f t="shared" si="6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6" t="s">
        <v>149</v>
      </c>
      <c r="AT246" s="196" t="s">
        <v>145</v>
      </c>
      <c r="AU246" s="196" t="s">
        <v>150</v>
      </c>
      <c r="AY246" s="14" t="s">
        <v>142</v>
      </c>
      <c r="BE246" s="197">
        <f t="shared" si="64"/>
        <v>0</v>
      </c>
      <c r="BF246" s="197">
        <f t="shared" si="65"/>
        <v>0</v>
      </c>
      <c r="BG246" s="197">
        <f t="shared" si="66"/>
        <v>0</v>
      </c>
      <c r="BH246" s="197">
        <f t="shared" si="67"/>
        <v>0</v>
      </c>
      <c r="BI246" s="197">
        <f t="shared" si="68"/>
        <v>0</v>
      </c>
      <c r="BJ246" s="14" t="s">
        <v>150</v>
      </c>
      <c r="BK246" s="197">
        <f t="shared" si="69"/>
        <v>0</v>
      </c>
      <c r="BL246" s="14" t="s">
        <v>149</v>
      </c>
      <c r="BM246" s="196" t="s">
        <v>549</v>
      </c>
    </row>
    <row r="247" spans="1:65" s="2" customFormat="1" ht="14.45" customHeight="1">
      <c r="A247" s="31"/>
      <c r="B247" s="32"/>
      <c r="C247" s="184" t="s">
        <v>550</v>
      </c>
      <c r="D247" s="184" t="s">
        <v>145</v>
      </c>
      <c r="E247" s="185" t="s">
        <v>551</v>
      </c>
      <c r="F247" s="186" t="s">
        <v>552</v>
      </c>
      <c r="G247" s="187" t="s">
        <v>252</v>
      </c>
      <c r="H247" s="188">
        <v>18</v>
      </c>
      <c r="I247" s="189"/>
      <c r="J247" s="190">
        <f t="shared" si="60"/>
        <v>0</v>
      </c>
      <c r="K247" s="191"/>
      <c r="L247" s="36"/>
      <c r="M247" s="192" t="s">
        <v>1</v>
      </c>
      <c r="N247" s="193" t="s">
        <v>38</v>
      </c>
      <c r="O247" s="68"/>
      <c r="P247" s="194">
        <f t="shared" si="61"/>
        <v>0</v>
      </c>
      <c r="Q247" s="194">
        <v>0</v>
      </c>
      <c r="R247" s="194">
        <f t="shared" si="62"/>
        <v>0</v>
      </c>
      <c r="S247" s="194">
        <v>0</v>
      </c>
      <c r="T247" s="195">
        <f t="shared" si="6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6" t="s">
        <v>149</v>
      </c>
      <c r="AT247" s="196" t="s">
        <v>145</v>
      </c>
      <c r="AU247" s="196" t="s">
        <v>150</v>
      </c>
      <c r="AY247" s="14" t="s">
        <v>142</v>
      </c>
      <c r="BE247" s="197">
        <f t="shared" si="64"/>
        <v>0</v>
      </c>
      <c r="BF247" s="197">
        <f t="shared" si="65"/>
        <v>0</v>
      </c>
      <c r="BG247" s="197">
        <f t="shared" si="66"/>
        <v>0</v>
      </c>
      <c r="BH247" s="197">
        <f t="shared" si="67"/>
        <v>0</v>
      </c>
      <c r="BI247" s="197">
        <f t="shared" si="68"/>
        <v>0</v>
      </c>
      <c r="BJ247" s="14" t="s">
        <v>150</v>
      </c>
      <c r="BK247" s="197">
        <f t="shared" si="69"/>
        <v>0</v>
      </c>
      <c r="BL247" s="14" t="s">
        <v>149</v>
      </c>
      <c r="BM247" s="196" t="s">
        <v>553</v>
      </c>
    </row>
    <row r="248" spans="1:65" s="2" customFormat="1" ht="14.45" customHeight="1">
      <c r="A248" s="31"/>
      <c r="B248" s="32"/>
      <c r="C248" s="184" t="s">
        <v>554</v>
      </c>
      <c r="D248" s="184" t="s">
        <v>145</v>
      </c>
      <c r="E248" s="185" t="s">
        <v>555</v>
      </c>
      <c r="F248" s="186" t="s">
        <v>556</v>
      </c>
      <c r="G248" s="187" t="s">
        <v>252</v>
      </c>
      <c r="H248" s="188">
        <v>3</v>
      </c>
      <c r="I248" s="189"/>
      <c r="J248" s="190">
        <f t="shared" si="60"/>
        <v>0</v>
      </c>
      <c r="K248" s="191"/>
      <c r="L248" s="36"/>
      <c r="M248" s="192" t="s">
        <v>1</v>
      </c>
      <c r="N248" s="193" t="s">
        <v>38</v>
      </c>
      <c r="O248" s="68"/>
      <c r="P248" s="194">
        <f t="shared" si="61"/>
        <v>0</v>
      </c>
      <c r="Q248" s="194">
        <v>0</v>
      </c>
      <c r="R248" s="194">
        <f t="shared" si="62"/>
        <v>0</v>
      </c>
      <c r="S248" s="194">
        <v>0</v>
      </c>
      <c r="T248" s="195">
        <f t="shared" si="6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6" t="s">
        <v>149</v>
      </c>
      <c r="AT248" s="196" t="s">
        <v>145</v>
      </c>
      <c r="AU248" s="196" t="s">
        <v>150</v>
      </c>
      <c r="AY248" s="14" t="s">
        <v>142</v>
      </c>
      <c r="BE248" s="197">
        <f t="shared" si="64"/>
        <v>0</v>
      </c>
      <c r="BF248" s="197">
        <f t="shared" si="65"/>
        <v>0</v>
      </c>
      <c r="BG248" s="197">
        <f t="shared" si="66"/>
        <v>0</v>
      </c>
      <c r="BH248" s="197">
        <f t="shared" si="67"/>
        <v>0</v>
      </c>
      <c r="BI248" s="197">
        <f t="shared" si="68"/>
        <v>0</v>
      </c>
      <c r="BJ248" s="14" t="s">
        <v>150</v>
      </c>
      <c r="BK248" s="197">
        <f t="shared" si="69"/>
        <v>0</v>
      </c>
      <c r="BL248" s="14" t="s">
        <v>149</v>
      </c>
      <c r="BM248" s="196" t="s">
        <v>557</v>
      </c>
    </row>
    <row r="249" spans="1:65" s="2" customFormat="1" ht="14.45" customHeight="1">
      <c r="A249" s="31"/>
      <c r="B249" s="32"/>
      <c r="C249" s="184" t="s">
        <v>558</v>
      </c>
      <c r="D249" s="184" t="s">
        <v>145</v>
      </c>
      <c r="E249" s="185" t="s">
        <v>559</v>
      </c>
      <c r="F249" s="186" t="s">
        <v>560</v>
      </c>
      <c r="G249" s="187" t="s">
        <v>252</v>
      </c>
      <c r="H249" s="188">
        <v>3</v>
      </c>
      <c r="I249" s="189"/>
      <c r="J249" s="190">
        <f t="shared" si="60"/>
        <v>0</v>
      </c>
      <c r="K249" s="191"/>
      <c r="L249" s="36"/>
      <c r="M249" s="192" t="s">
        <v>1</v>
      </c>
      <c r="N249" s="193" t="s">
        <v>38</v>
      </c>
      <c r="O249" s="68"/>
      <c r="P249" s="194">
        <f t="shared" si="61"/>
        <v>0</v>
      </c>
      <c r="Q249" s="194">
        <v>0</v>
      </c>
      <c r="R249" s="194">
        <f t="shared" si="62"/>
        <v>0</v>
      </c>
      <c r="S249" s="194">
        <v>0</v>
      </c>
      <c r="T249" s="195">
        <f t="shared" si="6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6" t="s">
        <v>149</v>
      </c>
      <c r="AT249" s="196" t="s">
        <v>145</v>
      </c>
      <c r="AU249" s="196" t="s">
        <v>150</v>
      </c>
      <c r="AY249" s="14" t="s">
        <v>142</v>
      </c>
      <c r="BE249" s="197">
        <f t="shared" si="64"/>
        <v>0</v>
      </c>
      <c r="BF249" s="197">
        <f t="shared" si="65"/>
        <v>0</v>
      </c>
      <c r="BG249" s="197">
        <f t="shared" si="66"/>
        <v>0</v>
      </c>
      <c r="BH249" s="197">
        <f t="shared" si="67"/>
        <v>0</v>
      </c>
      <c r="BI249" s="197">
        <f t="shared" si="68"/>
        <v>0</v>
      </c>
      <c r="BJ249" s="14" t="s">
        <v>150</v>
      </c>
      <c r="BK249" s="197">
        <f t="shared" si="69"/>
        <v>0</v>
      </c>
      <c r="BL249" s="14" t="s">
        <v>149</v>
      </c>
      <c r="BM249" s="196" t="s">
        <v>561</v>
      </c>
    </row>
    <row r="250" spans="1:65" s="2" customFormat="1" ht="24.2" customHeight="1">
      <c r="A250" s="31"/>
      <c r="B250" s="32"/>
      <c r="C250" s="184" t="s">
        <v>562</v>
      </c>
      <c r="D250" s="184" t="s">
        <v>145</v>
      </c>
      <c r="E250" s="185" t="s">
        <v>563</v>
      </c>
      <c r="F250" s="186" t="s">
        <v>564</v>
      </c>
      <c r="G250" s="187" t="s">
        <v>162</v>
      </c>
      <c r="H250" s="188">
        <v>3</v>
      </c>
      <c r="I250" s="189"/>
      <c r="J250" s="190">
        <f t="shared" si="60"/>
        <v>0</v>
      </c>
      <c r="K250" s="191"/>
      <c r="L250" s="36"/>
      <c r="M250" s="192" t="s">
        <v>1</v>
      </c>
      <c r="N250" s="193" t="s">
        <v>38</v>
      </c>
      <c r="O250" s="68"/>
      <c r="P250" s="194">
        <f t="shared" si="61"/>
        <v>0</v>
      </c>
      <c r="Q250" s="194">
        <v>0</v>
      </c>
      <c r="R250" s="194">
        <f t="shared" si="62"/>
        <v>0</v>
      </c>
      <c r="S250" s="194">
        <v>1.1999999999999999E-3</v>
      </c>
      <c r="T250" s="195">
        <f t="shared" si="63"/>
        <v>3.5999999999999999E-3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6" t="s">
        <v>149</v>
      </c>
      <c r="AT250" s="196" t="s">
        <v>145</v>
      </c>
      <c r="AU250" s="196" t="s">
        <v>150</v>
      </c>
      <c r="AY250" s="14" t="s">
        <v>142</v>
      </c>
      <c r="BE250" s="197">
        <f t="shared" si="64"/>
        <v>0</v>
      </c>
      <c r="BF250" s="197">
        <f t="shared" si="65"/>
        <v>0</v>
      </c>
      <c r="BG250" s="197">
        <f t="shared" si="66"/>
        <v>0</v>
      </c>
      <c r="BH250" s="197">
        <f t="shared" si="67"/>
        <v>0</v>
      </c>
      <c r="BI250" s="197">
        <f t="shared" si="68"/>
        <v>0</v>
      </c>
      <c r="BJ250" s="14" t="s">
        <v>150</v>
      </c>
      <c r="BK250" s="197">
        <f t="shared" si="69"/>
        <v>0</v>
      </c>
      <c r="BL250" s="14" t="s">
        <v>149</v>
      </c>
      <c r="BM250" s="196" t="s">
        <v>565</v>
      </c>
    </row>
    <row r="251" spans="1:65" s="2" customFormat="1" ht="14.45" customHeight="1">
      <c r="A251" s="31"/>
      <c r="B251" s="32"/>
      <c r="C251" s="198" t="s">
        <v>566</v>
      </c>
      <c r="D251" s="198" t="s">
        <v>174</v>
      </c>
      <c r="E251" s="199" t="s">
        <v>567</v>
      </c>
      <c r="F251" s="200" t="s">
        <v>568</v>
      </c>
      <c r="G251" s="201" t="s">
        <v>252</v>
      </c>
      <c r="H251" s="202">
        <v>3</v>
      </c>
      <c r="I251" s="203"/>
      <c r="J251" s="204">
        <f t="shared" si="60"/>
        <v>0</v>
      </c>
      <c r="K251" s="205"/>
      <c r="L251" s="206"/>
      <c r="M251" s="207" t="s">
        <v>1</v>
      </c>
      <c r="N251" s="208" t="s">
        <v>38</v>
      </c>
      <c r="O251" s="68"/>
      <c r="P251" s="194">
        <f t="shared" si="61"/>
        <v>0</v>
      </c>
      <c r="Q251" s="194">
        <v>9.8999999999999999E-4</v>
      </c>
      <c r="R251" s="194">
        <f t="shared" si="62"/>
        <v>2.97E-3</v>
      </c>
      <c r="S251" s="194">
        <v>0</v>
      </c>
      <c r="T251" s="195">
        <f t="shared" si="6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6" t="s">
        <v>178</v>
      </c>
      <c r="AT251" s="196" t="s">
        <v>174</v>
      </c>
      <c r="AU251" s="196" t="s">
        <v>150</v>
      </c>
      <c r="AY251" s="14" t="s">
        <v>142</v>
      </c>
      <c r="BE251" s="197">
        <f t="shared" si="64"/>
        <v>0</v>
      </c>
      <c r="BF251" s="197">
        <f t="shared" si="65"/>
        <v>0</v>
      </c>
      <c r="BG251" s="197">
        <f t="shared" si="66"/>
        <v>0</v>
      </c>
      <c r="BH251" s="197">
        <f t="shared" si="67"/>
        <v>0</v>
      </c>
      <c r="BI251" s="197">
        <f t="shared" si="68"/>
        <v>0</v>
      </c>
      <c r="BJ251" s="14" t="s">
        <v>150</v>
      </c>
      <c r="BK251" s="197">
        <f t="shared" si="69"/>
        <v>0</v>
      </c>
      <c r="BL251" s="14" t="s">
        <v>149</v>
      </c>
      <c r="BM251" s="196" t="s">
        <v>569</v>
      </c>
    </row>
    <row r="252" spans="1:65" s="2" customFormat="1" ht="14.45" customHeight="1">
      <c r="A252" s="31"/>
      <c r="B252" s="32"/>
      <c r="C252" s="184" t="s">
        <v>570</v>
      </c>
      <c r="D252" s="184" t="s">
        <v>145</v>
      </c>
      <c r="E252" s="185" t="s">
        <v>571</v>
      </c>
      <c r="F252" s="186" t="s">
        <v>572</v>
      </c>
      <c r="G252" s="187" t="s">
        <v>252</v>
      </c>
      <c r="H252" s="188">
        <v>13</v>
      </c>
      <c r="I252" s="189"/>
      <c r="J252" s="190">
        <f t="shared" si="60"/>
        <v>0</v>
      </c>
      <c r="K252" s="191"/>
      <c r="L252" s="36"/>
      <c r="M252" s="192" t="s">
        <v>1</v>
      </c>
      <c r="N252" s="193" t="s">
        <v>38</v>
      </c>
      <c r="O252" s="68"/>
      <c r="P252" s="194">
        <f t="shared" si="61"/>
        <v>0</v>
      </c>
      <c r="Q252" s="194">
        <v>2.7999999999999998E-4</v>
      </c>
      <c r="R252" s="194">
        <f t="shared" si="62"/>
        <v>3.6399999999999996E-3</v>
      </c>
      <c r="S252" s="194">
        <v>0</v>
      </c>
      <c r="T252" s="195">
        <f t="shared" si="6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6" t="s">
        <v>149</v>
      </c>
      <c r="AT252" s="196" t="s">
        <v>145</v>
      </c>
      <c r="AU252" s="196" t="s">
        <v>150</v>
      </c>
      <c r="AY252" s="14" t="s">
        <v>142</v>
      </c>
      <c r="BE252" s="197">
        <f t="shared" si="64"/>
        <v>0</v>
      </c>
      <c r="BF252" s="197">
        <f t="shared" si="65"/>
        <v>0</v>
      </c>
      <c r="BG252" s="197">
        <f t="shared" si="66"/>
        <v>0</v>
      </c>
      <c r="BH252" s="197">
        <f t="shared" si="67"/>
        <v>0</v>
      </c>
      <c r="BI252" s="197">
        <f t="shared" si="68"/>
        <v>0</v>
      </c>
      <c r="BJ252" s="14" t="s">
        <v>150</v>
      </c>
      <c r="BK252" s="197">
        <f t="shared" si="69"/>
        <v>0</v>
      </c>
      <c r="BL252" s="14" t="s">
        <v>149</v>
      </c>
      <c r="BM252" s="196" t="s">
        <v>573</v>
      </c>
    </row>
    <row r="253" spans="1:65" s="2" customFormat="1" ht="14.45" customHeight="1">
      <c r="A253" s="31"/>
      <c r="B253" s="32"/>
      <c r="C253" s="184" t="s">
        <v>574</v>
      </c>
      <c r="D253" s="184" t="s">
        <v>145</v>
      </c>
      <c r="E253" s="185" t="s">
        <v>575</v>
      </c>
      <c r="F253" s="186" t="s">
        <v>576</v>
      </c>
      <c r="G253" s="187" t="s">
        <v>174</v>
      </c>
      <c r="H253" s="188">
        <v>15.6</v>
      </c>
      <c r="I253" s="189"/>
      <c r="J253" s="190">
        <f t="shared" si="60"/>
        <v>0</v>
      </c>
      <c r="K253" s="191"/>
      <c r="L253" s="36"/>
      <c r="M253" s="192" t="s">
        <v>1</v>
      </c>
      <c r="N253" s="193" t="s">
        <v>38</v>
      </c>
      <c r="O253" s="68"/>
      <c r="P253" s="194">
        <f t="shared" si="61"/>
        <v>0</v>
      </c>
      <c r="Q253" s="194">
        <v>1.7100000000000001E-2</v>
      </c>
      <c r="R253" s="194">
        <f t="shared" si="62"/>
        <v>0.26676</v>
      </c>
      <c r="S253" s="194">
        <v>0</v>
      </c>
      <c r="T253" s="195">
        <f t="shared" si="6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6" t="s">
        <v>149</v>
      </c>
      <c r="AT253" s="196" t="s">
        <v>145</v>
      </c>
      <c r="AU253" s="196" t="s">
        <v>150</v>
      </c>
      <c r="AY253" s="14" t="s">
        <v>142</v>
      </c>
      <c r="BE253" s="197">
        <f t="shared" si="64"/>
        <v>0</v>
      </c>
      <c r="BF253" s="197">
        <f t="shared" si="65"/>
        <v>0</v>
      </c>
      <c r="BG253" s="197">
        <f t="shared" si="66"/>
        <v>0</v>
      </c>
      <c r="BH253" s="197">
        <f t="shared" si="67"/>
        <v>0</v>
      </c>
      <c r="BI253" s="197">
        <f t="shared" si="68"/>
        <v>0</v>
      </c>
      <c r="BJ253" s="14" t="s">
        <v>150</v>
      </c>
      <c r="BK253" s="197">
        <f t="shared" si="69"/>
        <v>0</v>
      </c>
      <c r="BL253" s="14" t="s">
        <v>149</v>
      </c>
      <c r="BM253" s="196" t="s">
        <v>577</v>
      </c>
    </row>
    <row r="254" spans="1:65" s="2" customFormat="1" ht="14.45" customHeight="1">
      <c r="A254" s="31"/>
      <c r="B254" s="32"/>
      <c r="C254" s="184" t="s">
        <v>578</v>
      </c>
      <c r="D254" s="184" t="s">
        <v>145</v>
      </c>
      <c r="E254" s="185" t="s">
        <v>579</v>
      </c>
      <c r="F254" s="186" t="s">
        <v>580</v>
      </c>
      <c r="G254" s="187" t="s">
        <v>252</v>
      </c>
      <c r="H254" s="188">
        <v>18</v>
      </c>
      <c r="I254" s="189"/>
      <c r="J254" s="190">
        <f t="shared" si="60"/>
        <v>0</v>
      </c>
      <c r="K254" s="191"/>
      <c r="L254" s="36"/>
      <c r="M254" s="192" t="s">
        <v>1</v>
      </c>
      <c r="N254" s="193" t="s">
        <v>38</v>
      </c>
      <c r="O254" s="68"/>
      <c r="P254" s="194">
        <f t="shared" si="61"/>
        <v>0</v>
      </c>
      <c r="Q254" s="194">
        <v>9.0000000000000006E-5</v>
      </c>
      <c r="R254" s="194">
        <f t="shared" si="62"/>
        <v>1.6200000000000001E-3</v>
      </c>
      <c r="S254" s="194">
        <v>0</v>
      </c>
      <c r="T254" s="195">
        <f t="shared" si="6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6" t="s">
        <v>149</v>
      </c>
      <c r="AT254" s="196" t="s">
        <v>145</v>
      </c>
      <c r="AU254" s="196" t="s">
        <v>150</v>
      </c>
      <c r="AY254" s="14" t="s">
        <v>142</v>
      </c>
      <c r="BE254" s="197">
        <f t="shared" si="64"/>
        <v>0</v>
      </c>
      <c r="BF254" s="197">
        <f t="shared" si="65"/>
        <v>0</v>
      </c>
      <c r="BG254" s="197">
        <f t="shared" si="66"/>
        <v>0</v>
      </c>
      <c r="BH254" s="197">
        <f t="shared" si="67"/>
        <v>0</v>
      </c>
      <c r="BI254" s="197">
        <f t="shared" si="68"/>
        <v>0</v>
      </c>
      <c r="BJ254" s="14" t="s">
        <v>150</v>
      </c>
      <c r="BK254" s="197">
        <f t="shared" si="69"/>
        <v>0</v>
      </c>
      <c r="BL254" s="14" t="s">
        <v>149</v>
      </c>
      <c r="BM254" s="196" t="s">
        <v>581</v>
      </c>
    </row>
    <row r="255" spans="1:65" s="2" customFormat="1" ht="14.45" customHeight="1">
      <c r="A255" s="31"/>
      <c r="B255" s="32"/>
      <c r="C255" s="198" t="s">
        <v>582</v>
      </c>
      <c r="D255" s="198" t="s">
        <v>174</v>
      </c>
      <c r="E255" s="199" t="s">
        <v>583</v>
      </c>
      <c r="F255" s="200" t="s">
        <v>584</v>
      </c>
      <c r="G255" s="201" t="s">
        <v>252</v>
      </c>
      <c r="H255" s="202">
        <v>18</v>
      </c>
      <c r="I255" s="203"/>
      <c r="J255" s="204">
        <f t="shared" si="60"/>
        <v>0</v>
      </c>
      <c r="K255" s="205"/>
      <c r="L255" s="206"/>
      <c r="M255" s="207" t="s">
        <v>1</v>
      </c>
      <c r="N255" s="208" t="s">
        <v>38</v>
      </c>
      <c r="O255" s="68"/>
      <c r="P255" s="194">
        <f t="shared" si="61"/>
        <v>0</v>
      </c>
      <c r="Q255" s="194">
        <v>1.16E-3</v>
      </c>
      <c r="R255" s="194">
        <f t="shared" si="62"/>
        <v>2.0879999999999999E-2</v>
      </c>
      <c r="S255" s="194">
        <v>0</v>
      </c>
      <c r="T255" s="195">
        <f t="shared" si="6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6" t="s">
        <v>178</v>
      </c>
      <c r="AT255" s="196" t="s">
        <v>174</v>
      </c>
      <c r="AU255" s="196" t="s">
        <v>150</v>
      </c>
      <c r="AY255" s="14" t="s">
        <v>142</v>
      </c>
      <c r="BE255" s="197">
        <f t="shared" si="64"/>
        <v>0</v>
      </c>
      <c r="BF255" s="197">
        <f t="shared" si="65"/>
        <v>0</v>
      </c>
      <c r="BG255" s="197">
        <f t="shared" si="66"/>
        <v>0</v>
      </c>
      <c r="BH255" s="197">
        <f t="shared" si="67"/>
        <v>0</v>
      </c>
      <c r="BI255" s="197">
        <f t="shared" si="68"/>
        <v>0</v>
      </c>
      <c r="BJ255" s="14" t="s">
        <v>150</v>
      </c>
      <c r="BK255" s="197">
        <f t="shared" si="69"/>
        <v>0</v>
      </c>
      <c r="BL255" s="14" t="s">
        <v>149</v>
      </c>
      <c r="BM255" s="196" t="s">
        <v>585</v>
      </c>
    </row>
    <row r="256" spans="1:65" s="2" customFormat="1" ht="24.2" customHeight="1">
      <c r="A256" s="31"/>
      <c r="B256" s="32"/>
      <c r="C256" s="184" t="s">
        <v>586</v>
      </c>
      <c r="D256" s="184" t="s">
        <v>145</v>
      </c>
      <c r="E256" s="185" t="s">
        <v>587</v>
      </c>
      <c r="F256" s="186" t="s">
        <v>588</v>
      </c>
      <c r="G256" s="187" t="s">
        <v>162</v>
      </c>
      <c r="H256" s="188">
        <v>3</v>
      </c>
      <c r="I256" s="189"/>
      <c r="J256" s="190">
        <f t="shared" si="60"/>
        <v>0</v>
      </c>
      <c r="K256" s="191"/>
      <c r="L256" s="36"/>
      <c r="M256" s="192" t="s">
        <v>1</v>
      </c>
      <c r="N256" s="193" t="s">
        <v>38</v>
      </c>
      <c r="O256" s="68"/>
      <c r="P256" s="194">
        <f t="shared" si="61"/>
        <v>0</v>
      </c>
      <c r="Q256" s="194">
        <v>0</v>
      </c>
      <c r="R256" s="194">
        <f t="shared" si="62"/>
        <v>0</v>
      </c>
      <c r="S256" s="194">
        <v>0</v>
      </c>
      <c r="T256" s="195">
        <f t="shared" si="6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6" t="s">
        <v>213</v>
      </c>
      <c r="AT256" s="196" t="s">
        <v>145</v>
      </c>
      <c r="AU256" s="196" t="s">
        <v>150</v>
      </c>
      <c r="AY256" s="14" t="s">
        <v>142</v>
      </c>
      <c r="BE256" s="197">
        <f t="shared" si="64"/>
        <v>0</v>
      </c>
      <c r="BF256" s="197">
        <f t="shared" si="65"/>
        <v>0</v>
      </c>
      <c r="BG256" s="197">
        <f t="shared" si="66"/>
        <v>0</v>
      </c>
      <c r="BH256" s="197">
        <f t="shared" si="67"/>
        <v>0</v>
      </c>
      <c r="BI256" s="197">
        <f t="shared" si="68"/>
        <v>0</v>
      </c>
      <c r="BJ256" s="14" t="s">
        <v>150</v>
      </c>
      <c r="BK256" s="197">
        <f t="shared" si="69"/>
        <v>0</v>
      </c>
      <c r="BL256" s="14" t="s">
        <v>213</v>
      </c>
      <c r="BM256" s="196" t="s">
        <v>589</v>
      </c>
    </row>
    <row r="257" spans="1:65" s="2" customFormat="1" ht="14.45" customHeight="1">
      <c r="A257" s="31"/>
      <c r="B257" s="32"/>
      <c r="C257" s="198" t="s">
        <v>590</v>
      </c>
      <c r="D257" s="198" t="s">
        <v>174</v>
      </c>
      <c r="E257" s="199" t="s">
        <v>591</v>
      </c>
      <c r="F257" s="200" t="s">
        <v>592</v>
      </c>
      <c r="G257" s="201" t="s">
        <v>154</v>
      </c>
      <c r="H257" s="202">
        <v>3</v>
      </c>
      <c r="I257" s="203"/>
      <c r="J257" s="204">
        <f t="shared" si="60"/>
        <v>0</v>
      </c>
      <c r="K257" s="205"/>
      <c r="L257" s="206"/>
      <c r="M257" s="207" t="s">
        <v>1</v>
      </c>
      <c r="N257" s="208" t="s">
        <v>38</v>
      </c>
      <c r="O257" s="68"/>
      <c r="P257" s="194">
        <f t="shared" si="61"/>
        <v>0</v>
      </c>
      <c r="Q257" s="194">
        <v>1.197E-2</v>
      </c>
      <c r="R257" s="194">
        <f t="shared" si="62"/>
        <v>3.5909999999999997E-2</v>
      </c>
      <c r="S257" s="194">
        <v>0</v>
      </c>
      <c r="T257" s="195">
        <f t="shared" si="6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6" t="s">
        <v>284</v>
      </c>
      <c r="AT257" s="196" t="s">
        <v>174</v>
      </c>
      <c r="AU257" s="196" t="s">
        <v>150</v>
      </c>
      <c r="AY257" s="14" t="s">
        <v>142</v>
      </c>
      <c r="BE257" s="197">
        <f t="shared" si="64"/>
        <v>0</v>
      </c>
      <c r="BF257" s="197">
        <f t="shared" si="65"/>
        <v>0</v>
      </c>
      <c r="BG257" s="197">
        <f t="shared" si="66"/>
        <v>0</v>
      </c>
      <c r="BH257" s="197">
        <f t="shared" si="67"/>
        <v>0</v>
      </c>
      <c r="BI257" s="197">
        <f t="shared" si="68"/>
        <v>0</v>
      </c>
      <c r="BJ257" s="14" t="s">
        <v>150</v>
      </c>
      <c r="BK257" s="197">
        <f t="shared" si="69"/>
        <v>0</v>
      </c>
      <c r="BL257" s="14" t="s">
        <v>213</v>
      </c>
      <c r="BM257" s="196" t="s">
        <v>593</v>
      </c>
    </row>
    <row r="258" spans="1:65" s="2" customFormat="1" ht="24.2" customHeight="1">
      <c r="A258" s="31"/>
      <c r="B258" s="32"/>
      <c r="C258" s="184" t="s">
        <v>594</v>
      </c>
      <c r="D258" s="184" t="s">
        <v>145</v>
      </c>
      <c r="E258" s="185" t="s">
        <v>595</v>
      </c>
      <c r="F258" s="186" t="s">
        <v>596</v>
      </c>
      <c r="G258" s="187" t="s">
        <v>411</v>
      </c>
      <c r="H258" s="209"/>
      <c r="I258" s="189"/>
      <c r="J258" s="190">
        <f t="shared" si="60"/>
        <v>0</v>
      </c>
      <c r="K258" s="191"/>
      <c r="L258" s="36"/>
      <c r="M258" s="192" t="s">
        <v>1</v>
      </c>
      <c r="N258" s="193" t="s">
        <v>38</v>
      </c>
      <c r="O258" s="68"/>
      <c r="P258" s="194">
        <f t="shared" si="61"/>
        <v>0</v>
      </c>
      <c r="Q258" s="194">
        <v>0</v>
      </c>
      <c r="R258" s="194">
        <f t="shared" si="62"/>
        <v>0</v>
      </c>
      <c r="S258" s="194">
        <v>0</v>
      </c>
      <c r="T258" s="195">
        <f t="shared" si="6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6" t="s">
        <v>149</v>
      </c>
      <c r="AT258" s="196" t="s">
        <v>145</v>
      </c>
      <c r="AU258" s="196" t="s">
        <v>150</v>
      </c>
      <c r="AY258" s="14" t="s">
        <v>142</v>
      </c>
      <c r="BE258" s="197">
        <f t="shared" si="64"/>
        <v>0</v>
      </c>
      <c r="BF258" s="197">
        <f t="shared" si="65"/>
        <v>0</v>
      </c>
      <c r="BG258" s="197">
        <f t="shared" si="66"/>
        <v>0</v>
      </c>
      <c r="BH258" s="197">
        <f t="shared" si="67"/>
        <v>0</v>
      </c>
      <c r="BI258" s="197">
        <f t="shared" si="68"/>
        <v>0</v>
      </c>
      <c r="BJ258" s="14" t="s">
        <v>150</v>
      </c>
      <c r="BK258" s="197">
        <f t="shared" si="69"/>
        <v>0</v>
      </c>
      <c r="BL258" s="14" t="s">
        <v>149</v>
      </c>
      <c r="BM258" s="196" t="s">
        <v>597</v>
      </c>
    </row>
    <row r="259" spans="1:65" s="12" customFormat="1" ht="22.9" customHeight="1">
      <c r="B259" s="168"/>
      <c r="C259" s="169"/>
      <c r="D259" s="170" t="s">
        <v>71</v>
      </c>
      <c r="E259" s="182" t="s">
        <v>598</v>
      </c>
      <c r="F259" s="182" t="s">
        <v>599</v>
      </c>
      <c r="G259" s="169"/>
      <c r="H259" s="169"/>
      <c r="I259" s="172"/>
      <c r="J259" s="183">
        <f>BK259</f>
        <v>0</v>
      </c>
      <c r="K259" s="169"/>
      <c r="L259" s="174"/>
      <c r="M259" s="175"/>
      <c r="N259" s="176"/>
      <c r="O259" s="176"/>
      <c r="P259" s="177">
        <f>SUM(P260:P262)</f>
        <v>0</v>
      </c>
      <c r="Q259" s="176"/>
      <c r="R259" s="177">
        <f>SUM(R260:R262)</f>
        <v>0.14281920000000001</v>
      </c>
      <c r="S259" s="176"/>
      <c r="T259" s="178">
        <f>SUM(T260:T262)</f>
        <v>0</v>
      </c>
      <c r="AR259" s="179" t="s">
        <v>80</v>
      </c>
      <c r="AT259" s="180" t="s">
        <v>71</v>
      </c>
      <c r="AU259" s="180" t="s">
        <v>80</v>
      </c>
      <c r="AY259" s="179" t="s">
        <v>142</v>
      </c>
      <c r="BK259" s="181">
        <f>SUM(BK260:BK262)</f>
        <v>0</v>
      </c>
    </row>
    <row r="260" spans="1:65" s="2" customFormat="1" ht="24.2" customHeight="1">
      <c r="A260" s="31"/>
      <c r="B260" s="32"/>
      <c r="C260" s="184" t="s">
        <v>600</v>
      </c>
      <c r="D260" s="184" t="s">
        <v>145</v>
      </c>
      <c r="E260" s="185" t="s">
        <v>601</v>
      </c>
      <c r="F260" s="186" t="s">
        <v>602</v>
      </c>
      <c r="G260" s="187" t="s">
        <v>482</v>
      </c>
      <c r="H260" s="188">
        <v>4.32</v>
      </c>
      <c r="I260" s="189"/>
      <c r="J260" s="190">
        <f>ROUND(I260*H260,2)</f>
        <v>0</v>
      </c>
      <c r="K260" s="191"/>
      <c r="L260" s="36"/>
      <c r="M260" s="192" t="s">
        <v>1</v>
      </c>
      <c r="N260" s="193" t="s">
        <v>38</v>
      </c>
      <c r="O260" s="68"/>
      <c r="P260" s="194">
        <f>O260*H260</f>
        <v>0</v>
      </c>
      <c r="Q260" s="194">
        <v>6.0000000000000002E-5</v>
      </c>
      <c r="R260" s="194">
        <f>Q260*H260</f>
        <v>2.5920000000000001E-4</v>
      </c>
      <c r="S260" s="194">
        <v>0</v>
      </c>
      <c r="T260" s="19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6" t="s">
        <v>149</v>
      </c>
      <c r="AT260" s="196" t="s">
        <v>145</v>
      </c>
      <c r="AU260" s="196" t="s">
        <v>150</v>
      </c>
      <c r="AY260" s="14" t="s">
        <v>142</v>
      </c>
      <c r="BE260" s="197">
        <f>IF(N260="základní",J260,0)</f>
        <v>0</v>
      </c>
      <c r="BF260" s="197">
        <f>IF(N260="snížená",J260,0)</f>
        <v>0</v>
      </c>
      <c r="BG260" s="197">
        <f>IF(N260="zákl. přenesená",J260,0)</f>
        <v>0</v>
      </c>
      <c r="BH260" s="197">
        <f>IF(N260="sníž. přenesená",J260,0)</f>
        <v>0</v>
      </c>
      <c r="BI260" s="197">
        <f>IF(N260="nulová",J260,0)</f>
        <v>0</v>
      </c>
      <c r="BJ260" s="14" t="s">
        <v>150</v>
      </c>
      <c r="BK260" s="197">
        <f>ROUND(I260*H260,2)</f>
        <v>0</v>
      </c>
      <c r="BL260" s="14" t="s">
        <v>149</v>
      </c>
      <c r="BM260" s="196" t="s">
        <v>603</v>
      </c>
    </row>
    <row r="261" spans="1:65" s="2" customFormat="1" ht="14.45" customHeight="1">
      <c r="A261" s="31"/>
      <c r="B261" s="32"/>
      <c r="C261" s="198" t="s">
        <v>604</v>
      </c>
      <c r="D261" s="198" t="s">
        <v>174</v>
      </c>
      <c r="E261" s="199" t="s">
        <v>605</v>
      </c>
      <c r="F261" s="200" t="s">
        <v>606</v>
      </c>
      <c r="G261" s="201" t="s">
        <v>174</v>
      </c>
      <c r="H261" s="202">
        <v>4.32</v>
      </c>
      <c r="I261" s="203"/>
      <c r="J261" s="204">
        <f>ROUND(I261*H261,2)</f>
        <v>0</v>
      </c>
      <c r="K261" s="205"/>
      <c r="L261" s="206"/>
      <c r="M261" s="207" t="s">
        <v>1</v>
      </c>
      <c r="N261" s="208" t="s">
        <v>38</v>
      </c>
      <c r="O261" s="68"/>
      <c r="P261" s="194">
        <f>O261*H261</f>
        <v>0</v>
      </c>
      <c r="Q261" s="194">
        <v>3.3000000000000002E-2</v>
      </c>
      <c r="R261" s="194">
        <f>Q261*H261</f>
        <v>0.14256000000000002</v>
      </c>
      <c r="S261" s="194">
        <v>0</v>
      </c>
      <c r="T261" s="19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6" t="s">
        <v>178</v>
      </c>
      <c r="AT261" s="196" t="s">
        <v>174</v>
      </c>
      <c r="AU261" s="196" t="s">
        <v>150</v>
      </c>
      <c r="AY261" s="14" t="s">
        <v>142</v>
      </c>
      <c r="BE261" s="197">
        <f>IF(N261="základní",J261,0)</f>
        <v>0</v>
      </c>
      <c r="BF261" s="197">
        <f>IF(N261="snížená",J261,0)</f>
        <v>0</v>
      </c>
      <c r="BG261" s="197">
        <f>IF(N261="zákl. přenesená",J261,0)</f>
        <v>0</v>
      </c>
      <c r="BH261" s="197">
        <f>IF(N261="sníž. přenesená",J261,0)</f>
        <v>0</v>
      </c>
      <c r="BI261" s="197">
        <f>IF(N261="nulová",J261,0)</f>
        <v>0</v>
      </c>
      <c r="BJ261" s="14" t="s">
        <v>150</v>
      </c>
      <c r="BK261" s="197">
        <f>ROUND(I261*H261,2)</f>
        <v>0</v>
      </c>
      <c r="BL261" s="14" t="s">
        <v>149</v>
      </c>
      <c r="BM261" s="196" t="s">
        <v>607</v>
      </c>
    </row>
    <row r="262" spans="1:65" s="2" customFormat="1" ht="24.2" customHeight="1">
      <c r="A262" s="31"/>
      <c r="B262" s="32"/>
      <c r="C262" s="184" t="s">
        <v>608</v>
      </c>
      <c r="D262" s="184" t="s">
        <v>145</v>
      </c>
      <c r="E262" s="185" t="s">
        <v>609</v>
      </c>
      <c r="F262" s="186" t="s">
        <v>610</v>
      </c>
      <c r="G262" s="187" t="s">
        <v>411</v>
      </c>
      <c r="H262" s="209"/>
      <c r="I262" s="189"/>
      <c r="J262" s="190">
        <f>ROUND(I262*H262,2)</f>
        <v>0</v>
      </c>
      <c r="K262" s="191"/>
      <c r="L262" s="36"/>
      <c r="M262" s="192" t="s">
        <v>1</v>
      </c>
      <c r="N262" s="193" t="s">
        <v>38</v>
      </c>
      <c r="O262" s="68"/>
      <c r="P262" s="194">
        <f>O262*H262</f>
        <v>0</v>
      </c>
      <c r="Q262" s="194">
        <v>0</v>
      </c>
      <c r="R262" s="194">
        <f>Q262*H262</f>
        <v>0</v>
      </c>
      <c r="S262" s="194">
        <v>0</v>
      </c>
      <c r="T262" s="19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6" t="s">
        <v>149</v>
      </c>
      <c r="AT262" s="196" t="s">
        <v>145</v>
      </c>
      <c r="AU262" s="196" t="s">
        <v>150</v>
      </c>
      <c r="AY262" s="14" t="s">
        <v>142</v>
      </c>
      <c r="BE262" s="197">
        <f>IF(N262="základní",J262,0)</f>
        <v>0</v>
      </c>
      <c r="BF262" s="197">
        <f>IF(N262="snížená",J262,0)</f>
        <v>0</v>
      </c>
      <c r="BG262" s="197">
        <f>IF(N262="zákl. přenesená",J262,0)</f>
        <v>0</v>
      </c>
      <c r="BH262" s="197">
        <f>IF(N262="sníž. přenesená",J262,0)</f>
        <v>0</v>
      </c>
      <c r="BI262" s="197">
        <f>IF(N262="nulová",J262,0)</f>
        <v>0</v>
      </c>
      <c r="BJ262" s="14" t="s">
        <v>150</v>
      </c>
      <c r="BK262" s="197">
        <f>ROUND(I262*H262,2)</f>
        <v>0</v>
      </c>
      <c r="BL262" s="14" t="s">
        <v>149</v>
      </c>
      <c r="BM262" s="196" t="s">
        <v>611</v>
      </c>
    </row>
    <row r="263" spans="1:65" s="12" customFormat="1" ht="22.9" customHeight="1">
      <c r="B263" s="168"/>
      <c r="C263" s="169"/>
      <c r="D263" s="170" t="s">
        <v>71</v>
      </c>
      <c r="E263" s="182" t="s">
        <v>612</v>
      </c>
      <c r="F263" s="182" t="s">
        <v>613</v>
      </c>
      <c r="G263" s="169"/>
      <c r="H263" s="169"/>
      <c r="I263" s="172"/>
      <c r="J263" s="183">
        <f>BK263</f>
        <v>0</v>
      </c>
      <c r="K263" s="169"/>
      <c r="L263" s="174"/>
      <c r="M263" s="175"/>
      <c r="N263" s="176"/>
      <c r="O263" s="176"/>
      <c r="P263" s="177">
        <f>SUM(P264:P270)</f>
        <v>0</v>
      </c>
      <c r="Q263" s="176"/>
      <c r="R263" s="177">
        <f>SUM(R264:R270)</f>
        <v>4.47733135</v>
      </c>
      <c r="S263" s="176"/>
      <c r="T263" s="178">
        <f>SUM(T264:T270)</f>
        <v>0</v>
      </c>
      <c r="AR263" s="179" t="s">
        <v>80</v>
      </c>
      <c r="AT263" s="180" t="s">
        <v>71</v>
      </c>
      <c r="AU263" s="180" t="s">
        <v>80</v>
      </c>
      <c r="AY263" s="179" t="s">
        <v>142</v>
      </c>
      <c r="BK263" s="181">
        <f>SUM(BK264:BK270)</f>
        <v>0</v>
      </c>
    </row>
    <row r="264" spans="1:65" s="2" customFormat="1" ht="24.2" customHeight="1">
      <c r="A264" s="31"/>
      <c r="B264" s="32"/>
      <c r="C264" s="184" t="s">
        <v>614</v>
      </c>
      <c r="D264" s="184" t="s">
        <v>145</v>
      </c>
      <c r="E264" s="185" t="s">
        <v>615</v>
      </c>
      <c r="F264" s="186" t="s">
        <v>616</v>
      </c>
      <c r="G264" s="187" t="s">
        <v>154</v>
      </c>
      <c r="H264" s="188">
        <v>142</v>
      </c>
      <c r="I264" s="189"/>
      <c r="J264" s="190">
        <f t="shared" ref="J264:J270" si="70">ROUND(I264*H264,2)</f>
        <v>0</v>
      </c>
      <c r="K264" s="191"/>
      <c r="L264" s="36"/>
      <c r="M264" s="192" t="s">
        <v>1</v>
      </c>
      <c r="N264" s="193" t="s">
        <v>38</v>
      </c>
      <c r="O264" s="68"/>
      <c r="P264" s="194">
        <f t="shared" ref="P264:P270" si="71">O264*H264</f>
        <v>0</v>
      </c>
      <c r="Q264" s="194">
        <v>2.8E-3</v>
      </c>
      <c r="R264" s="194">
        <f t="shared" ref="R264:R270" si="72">Q264*H264</f>
        <v>0.39760000000000001</v>
      </c>
      <c r="S264" s="194">
        <v>0</v>
      </c>
      <c r="T264" s="195">
        <f t="shared" ref="T264:T270" si="73"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6" t="s">
        <v>149</v>
      </c>
      <c r="AT264" s="196" t="s">
        <v>145</v>
      </c>
      <c r="AU264" s="196" t="s">
        <v>150</v>
      </c>
      <c r="AY264" s="14" t="s">
        <v>142</v>
      </c>
      <c r="BE264" s="197">
        <f t="shared" ref="BE264:BE270" si="74">IF(N264="základní",J264,0)</f>
        <v>0</v>
      </c>
      <c r="BF264" s="197">
        <f t="shared" ref="BF264:BF270" si="75">IF(N264="snížená",J264,0)</f>
        <v>0</v>
      </c>
      <c r="BG264" s="197">
        <f t="shared" ref="BG264:BG270" si="76">IF(N264="zákl. přenesená",J264,0)</f>
        <v>0</v>
      </c>
      <c r="BH264" s="197">
        <f t="shared" ref="BH264:BH270" si="77">IF(N264="sníž. přenesená",J264,0)</f>
        <v>0</v>
      </c>
      <c r="BI264" s="197">
        <f t="shared" ref="BI264:BI270" si="78">IF(N264="nulová",J264,0)</f>
        <v>0</v>
      </c>
      <c r="BJ264" s="14" t="s">
        <v>150</v>
      </c>
      <c r="BK264" s="197">
        <f t="shared" ref="BK264:BK270" si="79">ROUND(I264*H264,2)</f>
        <v>0</v>
      </c>
      <c r="BL264" s="14" t="s">
        <v>149</v>
      </c>
      <c r="BM264" s="196" t="s">
        <v>617</v>
      </c>
    </row>
    <row r="265" spans="1:65" s="2" customFormat="1" ht="14.45" customHeight="1">
      <c r="A265" s="31"/>
      <c r="B265" s="32"/>
      <c r="C265" s="198" t="s">
        <v>618</v>
      </c>
      <c r="D265" s="198" t="s">
        <v>174</v>
      </c>
      <c r="E265" s="199" t="s">
        <v>619</v>
      </c>
      <c r="F265" s="200" t="s">
        <v>620</v>
      </c>
      <c r="G265" s="201" t="s">
        <v>148</v>
      </c>
      <c r="H265" s="202">
        <v>163</v>
      </c>
      <c r="I265" s="203"/>
      <c r="J265" s="204">
        <f t="shared" si="70"/>
        <v>0</v>
      </c>
      <c r="K265" s="205"/>
      <c r="L265" s="206"/>
      <c r="M265" s="207" t="s">
        <v>1</v>
      </c>
      <c r="N265" s="208" t="s">
        <v>38</v>
      </c>
      <c r="O265" s="68"/>
      <c r="P265" s="194">
        <f t="shared" si="71"/>
        <v>0</v>
      </c>
      <c r="Q265" s="194">
        <v>2.2499999999999999E-2</v>
      </c>
      <c r="R265" s="194">
        <f t="shared" si="72"/>
        <v>3.6675</v>
      </c>
      <c r="S265" s="194">
        <v>0</v>
      </c>
      <c r="T265" s="195">
        <f t="shared" si="7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6" t="s">
        <v>178</v>
      </c>
      <c r="AT265" s="196" t="s">
        <v>174</v>
      </c>
      <c r="AU265" s="196" t="s">
        <v>150</v>
      </c>
      <c r="AY265" s="14" t="s">
        <v>142</v>
      </c>
      <c r="BE265" s="197">
        <f t="shared" si="74"/>
        <v>0</v>
      </c>
      <c r="BF265" s="197">
        <f t="shared" si="75"/>
        <v>0</v>
      </c>
      <c r="BG265" s="197">
        <f t="shared" si="76"/>
        <v>0</v>
      </c>
      <c r="BH265" s="197">
        <f t="shared" si="77"/>
        <v>0</v>
      </c>
      <c r="BI265" s="197">
        <f t="shared" si="78"/>
        <v>0</v>
      </c>
      <c r="BJ265" s="14" t="s">
        <v>150</v>
      </c>
      <c r="BK265" s="197">
        <f t="shared" si="79"/>
        <v>0</v>
      </c>
      <c r="BL265" s="14" t="s">
        <v>149</v>
      </c>
      <c r="BM265" s="196" t="s">
        <v>621</v>
      </c>
    </row>
    <row r="266" spans="1:65" s="2" customFormat="1" ht="24.2" customHeight="1">
      <c r="A266" s="31"/>
      <c r="B266" s="32"/>
      <c r="C266" s="184" t="s">
        <v>622</v>
      </c>
      <c r="D266" s="184" t="s">
        <v>145</v>
      </c>
      <c r="E266" s="185" t="s">
        <v>623</v>
      </c>
      <c r="F266" s="186" t="s">
        <v>624</v>
      </c>
      <c r="G266" s="187" t="s">
        <v>154</v>
      </c>
      <c r="H266" s="188">
        <v>33.520000000000003</v>
      </c>
      <c r="I266" s="189"/>
      <c r="J266" s="190">
        <f t="shared" si="70"/>
        <v>0</v>
      </c>
      <c r="K266" s="191"/>
      <c r="L266" s="36"/>
      <c r="M266" s="192" t="s">
        <v>1</v>
      </c>
      <c r="N266" s="193" t="s">
        <v>38</v>
      </c>
      <c r="O266" s="68"/>
      <c r="P266" s="194">
        <f t="shared" si="71"/>
        <v>0</v>
      </c>
      <c r="Q266" s="194">
        <v>0</v>
      </c>
      <c r="R266" s="194">
        <f t="shared" si="72"/>
        <v>0</v>
      </c>
      <c r="S266" s="194">
        <v>0</v>
      </c>
      <c r="T266" s="195">
        <f t="shared" si="7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6" t="s">
        <v>149</v>
      </c>
      <c r="AT266" s="196" t="s">
        <v>145</v>
      </c>
      <c r="AU266" s="196" t="s">
        <v>150</v>
      </c>
      <c r="AY266" s="14" t="s">
        <v>142</v>
      </c>
      <c r="BE266" s="197">
        <f t="shared" si="74"/>
        <v>0</v>
      </c>
      <c r="BF266" s="197">
        <f t="shared" si="75"/>
        <v>0</v>
      </c>
      <c r="BG266" s="197">
        <f t="shared" si="76"/>
        <v>0</v>
      </c>
      <c r="BH266" s="197">
        <f t="shared" si="77"/>
        <v>0</v>
      </c>
      <c r="BI266" s="197">
        <f t="shared" si="78"/>
        <v>0</v>
      </c>
      <c r="BJ266" s="14" t="s">
        <v>150</v>
      </c>
      <c r="BK266" s="197">
        <f t="shared" si="79"/>
        <v>0</v>
      </c>
      <c r="BL266" s="14" t="s">
        <v>149</v>
      </c>
      <c r="BM266" s="196" t="s">
        <v>625</v>
      </c>
    </row>
    <row r="267" spans="1:65" s="2" customFormat="1" ht="14.45" customHeight="1">
      <c r="A267" s="31"/>
      <c r="B267" s="32"/>
      <c r="C267" s="184" t="s">
        <v>626</v>
      </c>
      <c r="D267" s="184" t="s">
        <v>145</v>
      </c>
      <c r="E267" s="185" t="s">
        <v>627</v>
      </c>
      <c r="F267" s="186" t="s">
        <v>628</v>
      </c>
      <c r="G267" s="187" t="s">
        <v>148</v>
      </c>
      <c r="H267" s="188">
        <v>54.174999999999997</v>
      </c>
      <c r="I267" s="189"/>
      <c r="J267" s="190">
        <f t="shared" si="70"/>
        <v>0</v>
      </c>
      <c r="K267" s="191"/>
      <c r="L267" s="36"/>
      <c r="M267" s="192" t="s">
        <v>1</v>
      </c>
      <c r="N267" s="193" t="s">
        <v>38</v>
      </c>
      <c r="O267" s="68"/>
      <c r="P267" s="194">
        <f t="shared" si="71"/>
        <v>0</v>
      </c>
      <c r="Q267" s="194">
        <v>6.0000000000000001E-3</v>
      </c>
      <c r="R267" s="194">
        <f t="shared" si="72"/>
        <v>0.32505000000000001</v>
      </c>
      <c r="S267" s="194">
        <v>0</v>
      </c>
      <c r="T267" s="195">
        <f t="shared" si="7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6" t="s">
        <v>149</v>
      </c>
      <c r="AT267" s="196" t="s">
        <v>145</v>
      </c>
      <c r="AU267" s="196" t="s">
        <v>150</v>
      </c>
      <c r="AY267" s="14" t="s">
        <v>142</v>
      </c>
      <c r="BE267" s="197">
        <f t="shared" si="74"/>
        <v>0</v>
      </c>
      <c r="BF267" s="197">
        <f t="shared" si="75"/>
        <v>0</v>
      </c>
      <c r="BG267" s="197">
        <f t="shared" si="76"/>
        <v>0</v>
      </c>
      <c r="BH267" s="197">
        <f t="shared" si="77"/>
        <v>0</v>
      </c>
      <c r="BI267" s="197">
        <f t="shared" si="78"/>
        <v>0</v>
      </c>
      <c r="BJ267" s="14" t="s">
        <v>150</v>
      </c>
      <c r="BK267" s="197">
        <f t="shared" si="79"/>
        <v>0</v>
      </c>
      <c r="BL267" s="14" t="s">
        <v>149</v>
      </c>
      <c r="BM267" s="196" t="s">
        <v>629</v>
      </c>
    </row>
    <row r="268" spans="1:65" s="2" customFormat="1" ht="14.45" customHeight="1">
      <c r="A268" s="31"/>
      <c r="B268" s="32"/>
      <c r="C268" s="184" t="s">
        <v>630</v>
      </c>
      <c r="D268" s="184" t="s">
        <v>145</v>
      </c>
      <c r="E268" s="185" t="s">
        <v>631</v>
      </c>
      <c r="F268" s="186" t="s">
        <v>632</v>
      </c>
      <c r="G268" s="187" t="s">
        <v>174</v>
      </c>
      <c r="H268" s="188">
        <v>16.934999999999999</v>
      </c>
      <c r="I268" s="189"/>
      <c r="J268" s="190">
        <f t="shared" si="70"/>
        <v>0</v>
      </c>
      <c r="K268" s="191"/>
      <c r="L268" s="36"/>
      <c r="M268" s="192" t="s">
        <v>1</v>
      </c>
      <c r="N268" s="193" t="s">
        <v>38</v>
      </c>
      <c r="O268" s="68"/>
      <c r="P268" s="194">
        <f t="shared" si="71"/>
        <v>0</v>
      </c>
      <c r="Q268" s="194">
        <v>2.1000000000000001E-4</v>
      </c>
      <c r="R268" s="194">
        <f t="shared" si="72"/>
        <v>3.5563499999999998E-3</v>
      </c>
      <c r="S268" s="194">
        <v>0</v>
      </c>
      <c r="T268" s="195">
        <f t="shared" si="7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6" t="s">
        <v>149</v>
      </c>
      <c r="AT268" s="196" t="s">
        <v>145</v>
      </c>
      <c r="AU268" s="196" t="s">
        <v>150</v>
      </c>
      <c r="AY268" s="14" t="s">
        <v>142</v>
      </c>
      <c r="BE268" s="197">
        <f t="shared" si="74"/>
        <v>0</v>
      </c>
      <c r="BF268" s="197">
        <f t="shared" si="75"/>
        <v>0</v>
      </c>
      <c r="BG268" s="197">
        <f t="shared" si="76"/>
        <v>0</v>
      </c>
      <c r="BH268" s="197">
        <f t="shared" si="77"/>
        <v>0</v>
      </c>
      <c r="BI268" s="197">
        <f t="shared" si="78"/>
        <v>0</v>
      </c>
      <c r="BJ268" s="14" t="s">
        <v>150</v>
      </c>
      <c r="BK268" s="197">
        <f t="shared" si="79"/>
        <v>0</v>
      </c>
      <c r="BL268" s="14" t="s">
        <v>149</v>
      </c>
      <c r="BM268" s="196" t="s">
        <v>633</v>
      </c>
    </row>
    <row r="269" spans="1:65" s="2" customFormat="1" ht="14.45" customHeight="1">
      <c r="A269" s="31"/>
      <c r="B269" s="32"/>
      <c r="C269" s="184" t="s">
        <v>634</v>
      </c>
      <c r="D269" s="184" t="s">
        <v>145</v>
      </c>
      <c r="E269" s="185" t="s">
        <v>635</v>
      </c>
      <c r="F269" s="186" t="s">
        <v>636</v>
      </c>
      <c r="G269" s="187" t="s">
        <v>154</v>
      </c>
      <c r="H269" s="188">
        <v>167.25</v>
      </c>
      <c r="I269" s="189"/>
      <c r="J269" s="190">
        <f t="shared" si="70"/>
        <v>0</v>
      </c>
      <c r="K269" s="191"/>
      <c r="L269" s="36"/>
      <c r="M269" s="192" t="s">
        <v>1</v>
      </c>
      <c r="N269" s="193" t="s">
        <v>38</v>
      </c>
      <c r="O269" s="68"/>
      <c r="P269" s="194">
        <f t="shared" si="71"/>
        <v>0</v>
      </c>
      <c r="Q269" s="194">
        <v>5.0000000000000001E-4</v>
      </c>
      <c r="R269" s="194">
        <f t="shared" si="72"/>
        <v>8.3625000000000005E-2</v>
      </c>
      <c r="S269" s="194">
        <v>0</v>
      </c>
      <c r="T269" s="195">
        <f t="shared" si="7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6" t="s">
        <v>149</v>
      </c>
      <c r="AT269" s="196" t="s">
        <v>145</v>
      </c>
      <c r="AU269" s="196" t="s">
        <v>150</v>
      </c>
      <c r="AY269" s="14" t="s">
        <v>142</v>
      </c>
      <c r="BE269" s="197">
        <f t="shared" si="74"/>
        <v>0</v>
      </c>
      <c r="BF269" s="197">
        <f t="shared" si="75"/>
        <v>0</v>
      </c>
      <c r="BG269" s="197">
        <f t="shared" si="76"/>
        <v>0</v>
      </c>
      <c r="BH269" s="197">
        <f t="shared" si="77"/>
        <v>0</v>
      </c>
      <c r="BI269" s="197">
        <f t="shared" si="78"/>
        <v>0</v>
      </c>
      <c r="BJ269" s="14" t="s">
        <v>150</v>
      </c>
      <c r="BK269" s="197">
        <f t="shared" si="79"/>
        <v>0</v>
      </c>
      <c r="BL269" s="14" t="s">
        <v>149</v>
      </c>
      <c r="BM269" s="196" t="s">
        <v>637</v>
      </c>
    </row>
    <row r="270" spans="1:65" s="2" customFormat="1" ht="24.2" customHeight="1">
      <c r="A270" s="31"/>
      <c r="B270" s="32"/>
      <c r="C270" s="184" t="s">
        <v>638</v>
      </c>
      <c r="D270" s="184" t="s">
        <v>145</v>
      </c>
      <c r="E270" s="185" t="s">
        <v>639</v>
      </c>
      <c r="F270" s="186" t="s">
        <v>640</v>
      </c>
      <c r="G270" s="187" t="s">
        <v>411</v>
      </c>
      <c r="H270" s="209"/>
      <c r="I270" s="189"/>
      <c r="J270" s="190">
        <f t="shared" si="70"/>
        <v>0</v>
      </c>
      <c r="K270" s="191"/>
      <c r="L270" s="36"/>
      <c r="M270" s="192" t="s">
        <v>1</v>
      </c>
      <c r="N270" s="193" t="s">
        <v>38</v>
      </c>
      <c r="O270" s="68"/>
      <c r="P270" s="194">
        <f t="shared" si="71"/>
        <v>0</v>
      </c>
      <c r="Q270" s="194">
        <v>0</v>
      </c>
      <c r="R270" s="194">
        <f t="shared" si="72"/>
        <v>0</v>
      </c>
      <c r="S270" s="194">
        <v>0</v>
      </c>
      <c r="T270" s="195">
        <f t="shared" si="7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6" t="s">
        <v>149</v>
      </c>
      <c r="AT270" s="196" t="s">
        <v>145</v>
      </c>
      <c r="AU270" s="196" t="s">
        <v>150</v>
      </c>
      <c r="AY270" s="14" t="s">
        <v>142</v>
      </c>
      <c r="BE270" s="197">
        <f t="shared" si="74"/>
        <v>0</v>
      </c>
      <c r="BF270" s="197">
        <f t="shared" si="75"/>
        <v>0</v>
      </c>
      <c r="BG270" s="197">
        <f t="shared" si="76"/>
        <v>0</v>
      </c>
      <c r="BH270" s="197">
        <f t="shared" si="77"/>
        <v>0</v>
      </c>
      <c r="BI270" s="197">
        <f t="shared" si="78"/>
        <v>0</v>
      </c>
      <c r="BJ270" s="14" t="s">
        <v>150</v>
      </c>
      <c r="BK270" s="197">
        <f t="shared" si="79"/>
        <v>0</v>
      </c>
      <c r="BL270" s="14" t="s">
        <v>149</v>
      </c>
      <c r="BM270" s="196" t="s">
        <v>477</v>
      </c>
    </row>
    <row r="271" spans="1:65" s="12" customFormat="1" ht="22.9" customHeight="1">
      <c r="B271" s="168"/>
      <c r="C271" s="169"/>
      <c r="D271" s="170" t="s">
        <v>71</v>
      </c>
      <c r="E271" s="182" t="s">
        <v>641</v>
      </c>
      <c r="F271" s="182" t="s">
        <v>642</v>
      </c>
      <c r="G271" s="169"/>
      <c r="H271" s="169"/>
      <c r="I271" s="172"/>
      <c r="J271" s="183">
        <f>BK271</f>
        <v>0</v>
      </c>
      <c r="K271" s="169"/>
      <c r="L271" s="174"/>
      <c r="M271" s="175"/>
      <c r="N271" s="176"/>
      <c r="O271" s="176"/>
      <c r="P271" s="177">
        <f>SUM(P272:P277)</f>
        <v>0</v>
      </c>
      <c r="Q271" s="176"/>
      <c r="R271" s="177">
        <f>SUM(R272:R277)</f>
        <v>0.39411189999999996</v>
      </c>
      <c r="S271" s="176"/>
      <c r="T271" s="178">
        <f>SUM(T272:T277)</f>
        <v>0</v>
      </c>
      <c r="AR271" s="179" t="s">
        <v>80</v>
      </c>
      <c r="AT271" s="180" t="s">
        <v>71</v>
      </c>
      <c r="AU271" s="180" t="s">
        <v>80</v>
      </c>
      <c r="AY271" s="179" t="s">
        <v>142</v>
      </c>
      <c r="BK271" s="181">
        <f>SUM(BK272:BK277)</f>
        <v>0</v>
      </c>
    </row>
    <row r="272" spans="1:65" s="2" customFormat="1" ht="14.45" customHeight="1">
      <c r="A272" s="31"/>
      <c r="B272" s="32"/>
      <c r="C272" s="184" t="s">
        <v>643</v>
      </c>
      <c r="D272" s="184" t="s">
        <v>145</v>
      </c>
      <c r="E272" s="185" t="s">
        <v>644</v>
      </c>
      <c r="F272" s="186" t="s">
        <v>645</v>
      </c>
      <c r="G272" s="187" t="s">
        <v>174</v>
      </c>
      <c r="H272" s="188">
        <v>70.400000000000006</v>
      </c>
      <c r="I272" s="189"/>
      <c r="J272" s="190">
        <f t="shared" ref="J272:J277" si="80">ROUND(I272*H272,2)</f>
        <v>0</v>
      </c>
      <c r="K272" s="191"/>
      <c r="L272" s="36"/>
      <c r="M272" s="192" t="s">
        <v>1</v>
      </c>
      <c r="N272" s="193" t="s">
        <v>38</v>
      </c>
      <c r="O272" s="68"/>
      <c r="P272" s="194">
        <f t="shared" ref="P272:P277" si="81">O272*H272</f>
        <v>0</v>
      </c>
      <c r="Q272" s="194">
        <v>4.0000000000000003E-5</v>
      </c>
      <c r="R272" s="194">
        <f t="shared" ref="R272:R277" si="82">Q272*H272</f>
        <v>2.8160000000000004E-3</v>
      </c>
      <c r="S272" s="194">
        <v>0</v>
      </c>
      <c r="T272" s="195">
        <f t="shared" ref="T272:T277" si="83"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6" t="s">
        <v>149</v>
      </c>
      <c r="AT272" s="196" t="s">
        <v>145</v>
      </c>
      <c r="AU272" s="196" t="s">
        <v>150</v>
      </c>
      <c r="AY272" s="14" t="s">
        <v>142</v>
      </c>
      <c r="BE272" s="197">
        <f t="shared" ref="BE272:BE277" si="84">IF(N272="základní",J272,0)</f>
        <v>0</v>
      </c>
      <c r="BF272" s="197">
        <f t="shared" ref="BF272:BF277" si="85">IF(N272="snížená",J272,0)</f>
        <v>0</v>
      </c>
      <c r="BG272" s="197">
        <f t="shared" ref="BG272:BG277" si="86">IF(N272="zákl. přenesená",J272,0)</f>
        <v>0</v>
      </c>
      <c r="BH272" s="197">
        <f t="shared" ref="BH272:BH277" si="87">IF(N272="sníž. přenesená",J272,0)</f>
        <v>0</v>
      </c>
      <c r="BI272" s="197">
        <f t="shared" ref="BI272:BI277" si="88">IF(N272="nulová",J272,0)</f>
        <v>0</v>
      </c>
      <c r="BJ272" s="14" t="s">
        <v>150</v>
      </c>
      <c r="BK272" s="197">
        <f t="shared" ref="BK272:BK277" si="89">ROUND(I272*H272,2)</f>
        <v>0</v>
      </c>
      <c r="BL272" s="14" t="s">
        <v>149</v>
      </c>
      <c r="BM272" s="196" t="s">
        <v>646</v>
      </c>
    </row>
    <row r="273" spans="1:65" s="2" customFormat="1" ht="14.45" customHeight="1">
      <c r="A273" s="31"/>
      <c r="B273" s="32"/>
      <c r="C273" s="198" t="s">
        <v>647</v>
      </c>
      <c r="D273" s="198" t="s">
        <v>174</v>
      </c>
      <c r="E273" s="199" t="s">
        <v>648</v>
      </c>
      <c r="F273" s="200" t="s">
        <v>649</v>
      </c>
      <c r="G273" s="201" t="s">
        <v>174</v>
      </c>
      <c r="H273" s="202">
        <v>73.92</v>
      </c>
      <c r="I273" s="203"/>
      <c r="J273" s="204">
        <f t="shared" si="80"/>
        <v>0</v>
      </c>
      <c r="K273" s="205"/>
      <c r="L273" s="206"/>
      <c r="M273" s="207" t="s">
        <v>1</v>
      </c>
      <c r="N273" s="208" t="s">
        <v>38</v>
      </c>
      <c r="O273" s="68"/>
      <c r="P273" s="194">
        <f t="shared" si="81"/>
        <v>0</v>
      </c>
      <c r="Q273" s="194">
        <v>1.9000000000000001E-4</v>
      </c>
      <c r="R273" s="194">
        <f t="shared" si="82"/>
        <v>1.4044800000000001E-2</v>
      </c>
      <c r="S273" s="194">
        <v>0</v>
      </c>
      <c r="T273" s="195">
        <f t="shared" si="8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6" t="s">
        <v>178</v>
      </c>
      <c r="AT273" s="196" t="s">
        <v>174</v>
      </c>
      <c r="AU273" s="196" t="s">
        <v>150</v>
      </c>
      <c r="AY273" s="14" t="s">
        <v>142</v>
      </c>
      <c r="BE273" s="197">
        <f t="shared" si="84"/>
        <v>0</v>
      </c>
      <c r="BF273" s="197">
        <f t="shared" si="85"/>
        <v>0</v>
      </c>
      <c r="BG273" s="197">
        <f t="shared" si="86"/>
        <v>0</v>
      </c>
      <c r="BH273" s="197">
        <f t="shared" si="87"/>
        <v>0</v>
      </c>
      <c r="BI273" s="197">
        <f t="shared" si="88"/>
        <v>0</v>
      </c>
      <c r="BJ273" s="14" t="s">
        <v>150</v>
      </c>
      <c r="BK273" s="197">
        <f t="shared" si="89"/>
        <v>0</v>
      </c>
      <c r="BL273" s="14" t="s">
        <v>149</v>
      </c>
      <c r="BM273" s="196" t="s">
        <v>650</v>
      </c>
    </row>
    <row r="274" spans="1:65" s="2" customFormat="1" ht="14.45" customHeight="1">
      <c r="A274" s="31"/>
      <c r="B274" s="32"/>
      <c r="C274" s="184" t="s">
        <v>651</v>
      </c>
      <c r="D274" s="184" t="s">
        <v>145</v>
      </c>
      <c r="E274" s="185" t="s">
        <v>652</v>
      </c>
      <c r="F274" s="186" t="s">
        <v>653</v>
      </c>
      <c r="G274" s="187" t="s">
        <v>148</v>
      </c>
      <c r="H274" s="188">
        <v>44.03</v>
      </c>
      <c r="I274" s="189"/>
      <c r="J274" s="190">
        <f t="shared" si="80"/>
        <v>0</v>
      </c>
      <c r="K274" s="191"/>
      <c r="L274" s="36"/>
      <c r="M274" s="192" t="s">
        <v>1</v>
      </c>
      <c r="N274" s="193" t="s">
        <v>38</v>
      </c>
      <c r="O274" s="68"/>
      <c r="P274" s="194">
        <f t="shared" si="81"/>
        <v>0</v>
      </c>
      <c r="Q274" s="194">
        <v>3.6999999999999999E-4</v>
      </c>
      <c r="R274" s="194">
        <f t="shared" si="82"/>
        <v>1.6291099999999999E-2</v>
      </c>
      <c r="S274" s="194">
        <v>0</v>
      </c>
      <c r="T274" s="195">
        <f t="shared" si="8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6" t="s">
        <v>149</v>
      </c>
      <c r="AT274" s="196" t="s">
        <v>145</v>
      </c>
      <c r="AU274" s="196" t="s">
        <v>150</v>
      </c>
      <c r="AY274" s="14" t="s">
        <v>142</v>
      </c>
      <c r="BE274" s="197">
        <f t="shared" si="84"/>
        <v>0</v>
      </c>
      <c r="BF274" s="197">
        <f t="shared" si="85"/>
        <v>0</v>
      </c>
      <c r="BG274" s="197">
        <f t="shared" si="86"/>
        <v>0</v>
      </c>
      <c r="BH274" s="197">
        <f t="shared" si="87"/>
        <v>0</v>
      </c>
      <c r="BI274" s="197">
        <f t="shared" si="88"/>
        <v>0</v>
      </c>
      <c r="BJ274" s="14" t="s">
        <v>150</v>
      </c>
      <c r="BK274" s="197">
        <f t="shared" si="89"/>
        <v>0</v>
      </c>
      <c r="BL274" s="14" t="s">
        <v>149</v>
      </c>
      <c r="BM274" s="196" t="s">
        <v>654</v>
      </c>
    </row>
    <row r="275" spans="1:65" s="2" customFormat="1" ht="14.45" customHeight="1">
      <c r="A275" s="31"/>
      <c r="B275" s="32"/>
      <c r="C275" s="198" t="s">
        <v>655</v>
      </c>
      <c r="D275" s="198" t="s">
        <v>174</v>
      </c>
      <c r="E275" s="199" t="s">
        <v>656</v>
      </c>
      <c r="F275" s="200" t="s">
        <v>657</v>
      </c>
      <c r="G275" s="201" t="s">
        <v>148</v>
      </c>
      <c r="H275" s="202">
        <v>48</v>
      </c>
      <c r="I275" s="203"/>
      <c r="J275" s="204">
        <f t="shared" si="80"/>
        <v>0</v>
      </c>
      <c r="K275" s="205"/>
      <c r="L275" s="206"/>
      <c r="M275" s="207" t="s">
        <v>1</v>
      </c>
      <c r="N275" s="208" t="s">
        <v>38</v>
      </c>
      <c r="O275" s="68"/>
      <c r="P275" s="194">
        <f t="shared" si="81"/>
        <v>0</v>
      </c>
      <c r="Q275" s="194">
        <v>3.1199999999999999E-3</v>
      </c>
      <c r="R275" s="194">
        <f t="shared" si="82"/>
        <v>0.14976</v>
      </c>
      <c r="S275" s="194">
        <v>0</v>
      </c>
      <c r="T275" s="195">
        <f t="shared" si="8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6" t="s">
        <v>178</v>
      </c>
      <c r="AT275" s="196" t="s">
        <v>174</v>
      </c>
      <c r="AU275" s="196" t="s">
        <v>150</v>
      </c>
      <c r="AY275" s="14" t="s">
        <v>142</v>
      </c>
      <c r="BE275" s="197">
        <f t="shared" si="84"/>
        <v>0</v>
      </c>
      <c r="BF275" s="197">
        <f t="shared" si="85"/>
        <v>0</v>
      </c>
      <c r="BG275" s="197">
        <f t="shared" si="86"/>
        <v>0</v>
      </c>
      <c r="BH275" s="197">
        <f t="shared" si="87"/>
        <v>0</v>
      </c>
      <c r="BI275" s="197">
        <f t="shared" si="88"/>
        <v>0</v>
      </c>
      <c r="BJ275" s="14" t="s">
        <v>150</v>
      </c>
      <c r="BK275" s="197">
        <f t="shared" si="89"/>
        <v>0</v>
      </c>
      <c r="BL275" s="14" t="s">
        <v>149</v>
      </c>
      <c r="BM275" s="196" t="s">
        <v>658</v>
      </c>
    </row>
    <row r="276" spans="1:65" s="2" customFormat="1" ht="14.45" customHeight="1">
      <c r="A276" s="31"/>
      <c r="B276" s="32"/>
      <c r="C276" s="198" t="s">
        <v>659</v>
      </c>
      <c r="D276" s="198" t="s">
        <v>174</v>
      </c>
      <c r="E276" s="199" t="s">
        <v>660</v>
      </c>
      <c r="F276" s="200" t="s">
        <v>661</v>
      </c>
      <c r="G276" s="201" t="s">
        <v>148</v>
      </c>
      <c r="H276" s="202">
        <v>88</v>
      </c>
      <c r="I276" s="203"/>
      <c r="J276" s="204">
        <f t="shared" si="80"/>
        <v>0</v>
      </c>
      <c r="K276" s="205"/>
      <c r="L276" s="206"/>
      <c r="M276" s="207" t="s">
        <v>1</v>
      </c>
      <c r="N276" s="208" t="s">
        <v>38</v>
      </c>
      <c r="O276" s="68"/>
      <c r="P276" s="194">
        <f t="shared" si="81"/>
        <v>0</v>
      </c>
      <c r="Q276" s="194">
        <v>2.3999999999999998E-3</v>
      </c>
      <c r="R276" s="194">
        <f t="shared" si="82"/>
        <v>0.21119999999999997</v>
      </c>
      <c r="S276" s="194">
        <v>0</v>
      </c>
      <c r="T276" s="195">
        <f t="shared" si="8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6" t="s">
        <v>178</v>
      </c>
      <c r="AT276" s="196" t="s">
        <v>174</v>
      </c>
      <c r="AU276" s="196" t="s">
        <v>150</v>
      </c>
      <c r="AY276" s="14" t="s">
        <v>142</v>
      </c>
      <c r="BE276" s="197">
        <f t="shared" si="84"/>
        <v>0</v>
      </c>
      <c r="BF276" s="197">
        <f t="shared" si="85"/>
        <v>0</v>
      </c>
      <c r="BG276" s="197">
        <f t="shared" si="86"/>
        <v>0</v>
      </c>
      <c r="BH276" s="197">
        <f t="shared" si="87"/>
        <v>0</v>
      </c>
      <c r="BI276" s="197">
        <f t="shared" si="88"/>
        <v>0</v>
      </c>
      <c r="BJ276" s="14" t="s">
        <v>150</v>
      </c>
      <c r="BK276" s="197">
        <f t="shared" si="89"/>
        <v>0</v>
      </c>
      <c r="BL276" s="14" t="s">
        <v>149</v>
      </c>
      <c r="BM276" s="196" t="s">
        <v>662</v>
      </c>
    </row>
    <row r="277" spans="1:65" s="2" customFormat="1" ht="24.2" customHeight="1">
      <c r="A277" s="31"/>
      <c r="B277" s="32"/>
      <c r="C277" s="184" t="s">
        <v>663</v>
      </c>
      <c r="D277" s="184" t="s">
        <v>145</v>
      </c>
      <c r="E277" s="185" t="s">
        <v>664</v>
      </c>
      <c r="F277" s="186" t="s">
        <v>665</v>
      </c>
      <c r="G277" s="187" t="s">
        <v>411</v>
      </c>
      <c r="H277" s="209"/>
      <c r="I277" s="189"/>
      <c r="J277" s="190">
        <f t="shared" si="80"/>
        <v>0</v>
      </c>
      <c r="K277" s="191"/>
      <c r="L277" s="36"/>
      <c r="M277" s="192" t="s">
        <v>1</v>
      </c>
      <c r="N277" s="193" t="s">
        <v>38</v>
      </c>
      <c r="O277" s="68"/>
      <c r="P277" s="194">
        <f t="shared" si="81"/>
        <v>0</v>
      </c>
      <c r="Q277" s="194">
        <v>0</v>
      </c>
      <c r="R277" s="194">
        <f t="shared" si="82"/>
        <v>0</v>
      </c>
      <c r="S277" s="194">
        <v>0</v>
      </c>
      <c r="T277" s="195">
        <f t="shared" si="8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96" t="s">
        <v>149</v>
      </c>
      <c r="AT277" s="196" t="s">
        <v>145</v>
      </c>
      <c r="AU277" s="196" t="s">
        <v>150</v>
      </c>
      <c r="AY277" s="14" t="s">
        <v>142</v>
      </c>
      <c r="BE277" s="197">
        <f t="shared" si="84"/>
        <v>0</v>
      </c>
      <c r="BF277" s="197">
        <f t="shared" si="85"/>
        <v>0</v>
      </c>
      <c r="BG277" s="197">
        <f t="shared" si="86"/>
        <v>0</v>
      </c>
      <c r="BH277" s="197">
        <f t="shared" si="87"/>
        <v>0</v>
      </c>
      <c r="BI277" s="197">
        <f t="shared" si="88"/>
        <v>0</v>
      </c>
      <c r="BJ277" s="14" t="s">
        <v>150</v>
      </c>
      <c r="BK277" s="197">
        <f t="shared" si="89"/>
        <v>0</v>
      </c>
      <c r="BL277" s="14" t="s">
        <v>149</v>
      </c>
      <c r="BM277" s="196" t="s">
        <v>666</v>
      </c>
    </row>
    <row r="278" spans="1:65" s="12" customFormat="1" ht="22.9" customHeight="1">
      <c r="B278" s="168"/>
      <c r="C278" s="169"/>
      <c r="D278" s="170" t="s">
        <v>71</v>
      </c>
      <c r="E278" s="182" t="s">
        <v>667</v>
      </c>
      <c r="F278" s="182" t="s">
        <v>668</v>
      </c>
      <c r="G278" s="169"/>
      <c r="H278" s="169"/>
      <c r="I278" s="172"/>
      <c r="J278" s="183">
        <f>BK278</f>
        <v>0</v>
      </c>
      <c r="K278" s="169"/>
      <c r="L278" s="174"/>
      <c r="M278" s="175"/>
      <c r="N278" s="176"/>
      <c r="O278" s="176"/>
      <c r="P278" s="177">
        <f>SUM(P279:P281)</f>
        <v>0</v>
      </c>
      <c r="Q278" s="176"/>
      <c r="R278" s="177">
        <f>SUM(R279:R281)</f>
        <v>3.5757020200000005</v>
      </c>
      <c r="S278" s="176"/>
      <c r="T278" s="178">
        <f>SUM(T279:T281)</f>
        <v>0</v>
      </c>
      <c r="AR278" s="179" t="s">
        <v>80</v>
      </c>
      <c r="AT278" s="180" t="s">
        <v>71</v>
      </c>
      <c r="AU278" s="180" t="s">
        <v>80</v>
      </c>
      <c r="AY278" s="179" t="s">
        <v>142</v>
      </c>
      <c r="BK278" s="181">
        <f>SUM(BK279:BK281)</f>
        <v>0</v>
      </c>
    </row>
    <row r="279" spans="1:65" s="2" customFormat="1" ht="24.2" customHeight="1">
      <c r="A279" s="31"/>
      <c r="B279" s="32"/>
      <c r="C279" s="184" t="s">
        <v>669</v>
      </c>
      <c r="D279" s="184" t="s">
        <v>145</v>
      </c>
      <c r="E279" s="185" t="s">
        <v>670</v>
      </c>
      <c r="F279" s="186" t="s">
        <v>671</v>
      </c>
      <c r="G279" s="187" t="s">
        <v>148</v>
      </c>
      <c r="H279" s="188">
        <v>163.90799999999999</v>
      </c>
      <c r="I279" s="189"/>
      <c r="J279" s="190">
        <f>ROUND(I279*H279,2)</f>
        <v>0</v>
      </c>
      <c r="K279" s="191"/>
      <c r="L279" s="36"/>
      <c r="M279" s="192" t="s">
        <v>1</v>
      </c>
      <c r="N279" s="193" t="s">
        <v>38</v>
      </c>
      <c r="O279" s="68"/>
      <c r="P279" s="194">
        <f>O279*H279</f>
        <v>0</v>
      </c>
      <c r="Q279" s="194">
        <v>1.6900000000000001E-3</v>
      </c>
      <c r="R279" s="194">
        <f>Q279*H279</f>
        <v>0.27700451999999998</v>
      </c>
      <c r="S279" s="194">
        <v>0</v>
      </c>
      <c r="T279" s="195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6" t="s">
        <v>149</v>
      </c>
      <c r="AT279" s="196" t="s">
        <v>145</v>
      </c>
      <c r="AU279" s="196" t="s">
        <v>150</v>
      </c>
      <c r="AY279" s="14" t="s">
        <v>142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4" t="s">
        <v>150</v>
      </c>
      <c r="BK279" s="197">
        <f>ROUND(I279*H279,2)</f>
        <v>0</v>
      </c>
      <c r="BL279" s="14" t="s">
        <v>149</v>
      </c>
      <c r="BM279" s="196" t="s">
        <v>672</v>
      </c>
    </row>
    <row r="280" spans="1:65" s="2" customFormat="1" ht="14.45" customHeight="1">
      <c r="A280" s="31"/>
      <c r="B280" s="32"/>
      <c r="C280" s="198" t="s">
        <v>673</v>
      </c>
      <c r="D280" s="198" t="s">
        <v>174</v>
      </c>
      <c r="E280" s="199" t="s">
        <v>674</v>
      </c>
      <c r="F280" s="200" t="s">
        <v>675</v>
      </c>
      <c r="G280" s="201" t="s">
        <v>148</v>
      </c>
      <c r="H280" s="202">
        <v>188.49700000000001</v>
      </c>
      <c r="I280" s="203"/>
      <c r="J280" s="204">
        <f>ROUND(I280*H280,2)</f>
        <v>0</v>
      </c>
      <c r="K280" s="205"/>
      <c r="L280" s="206"/>
      <c r="M280" s="207" t="s">
        <v>1</v>
      </c>
      <c r="N280" s="208" t="s">
        <v>38</v>
      </c>
      <c r="O280" s="68"/>
      <c r="P280" s="194">
        <f>O280*H280</f>
        <v>0</v>
      </c>
      <c r="Q280" s="194">
        <v>1.7500000000000002E-2</v>
      </c>
      <c r="R280" s="194">
        <f>Q280*H280</f>
        <v>3.2986975000000007</v>
      </c>
      <c r="S280" s="194">
        <v>0</v>
      </c>
      <c r="T280" s="195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6" t="s">
        <v>178</v>
      </c>
      <c r="AT280" s="196" t="s">
        <v>174</v>
      </c>
      <c r="AU280" s="196" t="s">
        <v>150</v>
      </c>
      <c r="AY280" s="14" t="s">
        <v>142</v>
      </c>
      <c r="BE280" s="197">
        <f>IF(N280="základní",J280,0)</f>
        <v>0</v>
      </c>
      <c r="BF280" s="197">
        <f>IF(N280="snížená",J280,0)</f>
        <v>0</v>
      </c>
      <c r="BG280" s="197">
        <f>IF(N280="zákl. přenesená",J280,0)</f>
        <v>0</v>
      </c>
      <c r="BH280" s="197">
        <f>IF(N280="sníž. přenesená",J280,0)</f>
        <v>0</v>
      </c>
      <c r="BI280" s="197">
        <f>IF(N280="nulová",J280,0)</f>
        <v>0</v>
      </c>
      <c r="BJ280" s="14" t="s">
        <v>150</v>
      </c>
      <c r="BK280" s="197">
        <f>ROUND(I280*H280,2)</f>
        <v>0</v>
      </c>
      <c r="BL280" s="14" t="s">
        <v>149</v>
      </c>
      <c r="BM280" s="196" t="s">
        <v>676</v>
      </c>
    </row>
    <row r="281" spans="1:65" s="2" customFormat="1" ht="24.2" customHeight="1">
      <c r="A281" s="31"/>
      <c r="B281" s="32"/>
      <c r="C281" s="184" t="s">
        <v>677</v>
      </c>
      <c r="D281" s="184" t="s">
        <v>145</v>
      </c>
      <c r="E281" s="185" t="s">
        <v>678</v>
      </c>
      <c r="F281" s="186" t="s">
        <v>679</v>
      </c>
      <c r="G281" s="187" t="s">
        <v>411</v>
      </c>
      <c r="H281" s="209"/>
      <c r="I281" s="189"/>
      <c r="J281" s="190">
        <f>ROUND(I281*H281,2)</f>
        <v>0</v>
      </c>
      <c r="K281" s="191"/>
      <c r="L281" s="36"/>
      <c r="M281" s="192" t="s">
        <v>1</v>
      </c>
      <c r="N281" s="193" t="s">
        <v>38</v>
      </c>
      <c r="O281" s="68"/>
      <c r="P281" s="194">
        <f>O281*H281</f>
        <v>0</v>
      </c>
      <c r="Q281" s="194">
        <v>0</v>
      </c>
      <c r="R281" s="194">
        <f>Q281*H281</f>
        <v>0</v>
      </c>
      <c r="S281" s="194">
        <v>0</v>
      </c>
      <c r="T281" s="19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6" t="s">
        <v>149</v>
      </c>
      <c r="AT281" s="196" t="s">
        <v>145</v>
      </c>
      <c r="AU281" s="196" t="s">
        <v>150</v>
      </c>
      <c r="AY281" s="14" t="s">
        <v>142</v>
      </c>
      <c r="BE281" s="197">
        <f>IF(N281="základní",J281,0)</f>
        <v>0</v>
      </c>
      <c r="BF281" s="197">
        <f>IF(N281="snížená",J281,0)</f>
        <v>0</v>
      </c>
      <c r="BG281" s="197">
        <f>IF(N281="zákl. přenesená",J281,0)</f>
        <v>0</v>
      </c>
      <c r="BH281" s="197">
        <f>IF(N281="sníž. přenesená",J281,0)</f>
        <v>0</v>
      </c>
      <c r="BI281" s="197">
        <f>IF(N281="nulová",J281,0)</f>
        <v>0</v>
      </c>
      <c r="BJ281" s="14" t="s">
        <v>150</v>
      </c>
      <c r="BK281" s="197">
        <f>ROUND(I281*H281,2)</f>
        <v>0</v>
      </c>
      <c r="BL281" s="14" t="s">
        <v>149</v>
      </c>
      <c r="BM281" s="196" t="s">
        <v>680</v>
      </c>
    </row>
    <row r="282" spans="1:65" s="12" customFormat="1" ht="22.9" customHeight="1">
      <c r="B282" s="168"/>
      <c r="C282" s="169"/>
      <c r="D282" s="170" t="s">
        <v>71</v>
      </c>
      <c r="E282" s="182" t="s">
        <v>681</v>
      </c>
      <c r="F282" s="182" t="s">
        <v>682</v>
      </c>
      <c r="G282" s="169"/>
      <c r="H282" s="169"/>
      <c r="I282" s="172"/>
      <c r="J282" s="183">
        <f>BK282</f>
        <v>0</v>
      </c>
      <c r="K282" s="169"/>
      <c r="L282" s="174"/>
      <c r="M282" s="175"/>
      <c r="N282" s="176"/>
      <c r="O282" s="176"/>
      <c r="P282" s="177">
        <f>SUM(P283:P286)</f>
        <v>0</v>
      </c>
      <c r="Q282" s="176"/>
      <c r="R282" s="177">
        <f>SUM(R283:R286)</f>
        <v>0.44325729000000003</v>
      </c>
      <c r="S282" s="176"/>
      <c r="T282" s="178">
        <f>SUM(T283:T286)</f>
        <v>8.5691130000000004E-2</v>
      </c>
      <c r="AR282" s="179" t="s">
        <v>80</v>
      </c>
      <c r="AT282" s="180" t="s">
        <v>71</v>
      </c>
      <c r="AU282" s="180" t="s">
        <v>80</v>
      </c>
      <c r="AY282" s="179" t="s">
        <v>142</v>
      </c>
      <c r="BK282" s="181">
        <f>SUM(BK283:BK286)</f>
        <v>0</v>
      </c>
    </row>
    <row r="283" spans="1:65" s="2" customFormat="1" ht="14.45" customHeight="1">
      <c r="A283" s="31"/>
      <c r="B283" s="32"/>
      <c r="C283" s="184" t="s">
        <v>683</v>
      </c>
      <c r="D283" s="184" t="s">
        <v>145</v>
      </c>
      <c r="E283" s="185" t="s">
        <v>684</v>
      </c>
      <c r="F283" s="186" t="s">
        <v>685</v>
      </c>
      <c r="G283" s="187" t="s">
        <v>154</v>
      </c>
      <c r="H283" s="188">
        <v>276.423</v>
      </c>
      <c r="I283" s="189"/>
      <c r="J283" s="190">
        <f>ROUND(I283*H283,2)</f>
        <v>0</v>
      </c>
      <c r="K283" s="191"/>
      <c r="L283" s="36"/>
      <c r="M283" s="192" t="s">
        <v>1</v>
      </c>
      <c r="N283" s="193" t="s">
        <v>38</v>
      </c>
      <c r="O283" s="68"/>
      <c r="P283" s="194">
        <f>O283*H283</f>
        <v>0</v>
      </c>
      <c r="Q283" s="194">
        <v>1E-3</v>
      </c>
      <c r="R283" s="194">
        <f>Q283*H283</f>
        <v>0.27642300000000003</v>
      </c>
      <c r="S283" s="194">
        <v>3.1E-4</v>
      </c>
      <c r="T283" s="195">
        <f>S283*H283</f>
        <v>8.5691130000000004E-2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6" t="s">
        <v>149</v>
      </c>
      <c r="AT283" s="196" t="s">
        <v>145</v>
      </c>
      <c r="AU283" s="196" t="s">
        <v>150</v>
      </c>
      <c r="AY283" s="14" t="s">
        <v>142</v>
      </c>
      <c r="BE283" s="197">
        <f>IF(N283="základní",J283,0)</f>
        <v>0</v>
      </c>
      <c r="BF283" s="197">
        <f>IF(N283="snížená",J283,0)</f>
        <v>0</v>
      </c>
      <c r="BG283" s="197">
        <f>IF(N283="zákl. přenesená",J283,0)</f>
        <v>0</v>
      </c>
      <c r="BH283" s="197">
        <f>IF(N283="sníž. přenesená",J283,0)</f>
        <v>0</v>
      </c>
      <c r="BI283" s="197">
        <f>IF(N283="nulová",J283,0)</f>
        <v>0</v>
      </c>
      <c r="BJ283" s="14" t="s">
        <v>150</v>
      </c>
      <c r="BK283" s="197">
        <f>ROUND(I283*H283,2)</f>
        <v>0</v>
      </c>
      <c r="BL283" s="14" t="s">
        <v>149</v>
      </c>
      <c r="BM283" s="196" t="s">
        <v>686</v>
      </c>
    </row>
    <row r="284" spans="1:65" s="2" customFormat="1" ht="24.2" customHeight="1">
      <c r="A284" s="31"/>
      <c r="B284" s="32"/>
      <c r="C284" s="184" t="s">
        <v>687</v>
      </c>
      <c r="D284" s="184" t="s">
        <v>145</v>
      </c>
      <c r="E284" s="185" t="s">
        <v>688</v>
      </c>
      <c r="F284" s="186" t="s">
        <v>689</v>
      </c>
      <c r="G284" s="187" t="s">
        <v>154</v>
      </c>
      <c r="H284" s="188">
        <v>312.745</v>
      </c>
      <c r="I284" s="189"/>
      <c r="J284" s="190">
        <f>ROUND(I284*H284,2)</f>
        <v>0</v>
      </c>
      <c r="K284" s="191"/>
      <c r="L284" s="36"/>
      <c r="M284" s="192" t="s">
        <v>1</v>
      </c>
      <c r="N284" s="193" t="s">
        <v>38</v>
      </c>
      <c r="O284" s="68"/>
      <c r="P284" s="194">
        <f>O284*H284</f>
        <v>0</v>
      </c>
      <c r="Q284" s="194">
        <v>2.1000000000000001E-4</v>
      </c>
      <c r="R284" s="194">
        <f>Q284*H284</f>
        <v>6.5676449999999997E-2</v>
      </c>
      <c r="S284" s="194">
        <v>0</v>
      </c>
      <c r="T284" s="195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6" t="s">
        <v>149</v>
      </c>
      <c r="AT284" s="196" t="s">
        <v>145</v>
      </c>
      <c r="AU284" s="196" t="s">
        <v>150</v>
      </c>
      <c r="AY284" s="14" t="s">
        <v>142</v>
      </c>
      <c r="BE284" s="197">
        <f>IF(N284="základní",J284,0)</f>
        <v>0</v>
      </c>
      <c r="BF284" s="197">
        <f>IF(N284="snížená",J284,0)</f>
        <v>0</v>
      </c>
      <c r="BG284" s="197">
        <f>IF(N284="zákl. přenesená",J284,0)</f>
        <v>0</v>
      </c>
      <c r="BH284" s="197">
        <f>IF(N284="sníž. přenesená",J284,0)</f>
        <v>0</v>
      </c>
      <c r="BI284" s="197">
        <f>IF(N284="nulová",J284,0)</f>
        <v>0</v>
      </c>
      <c r="BJ284" s="14" t="s">
        <v>150</v>
      </c>
      <c r="BK284" s="197">
        <f>ROUND(I284*H284,2)</f>
        <v>0</v>
      </c>
      <c r="BL284" s="14" t="s">
        <v>149</v>
      </c>
      <c r="BM284" s="196" t="s">
        <v>690</v>
      </c>
    </row>
    <row r="285" spans="1:65" s="2" customFormat="1" ht="24.2" customHeight="1">
      <c r="A285" s="31"/>
      <c r="B285" s="32"/>
      <c r="C285" s="184" t="s">
        <v>151</v>
      </c>
      <c r="D285" s="184" t="s">
        <v>145</v>
      </c>
      <c r="E285" s="185" t="s">
        <v>691</v>
      </c>
      <c r="F285" s="186" t="s">
        <v>692</v>
      </c>
      <c r="G285" s="187" t="s">
        <v>154</v>
      </c>
      <c r="H285" s="188">
        <v>559.03</v>
      </c>
      <c r="I285" s="189"/>
      <c r="J285" s="190">
        <f>ROUND(I285*H285,2)</f>
        <v>0</v>
      </c>
      <c r="K285" s="191"/>
      <c r="L285" s="36"/>
      <c r="M285" s="192" t="s">
        <v>1</v>
      </c>
      <c r="N285" s="193" t="s">
        <v>38</v>
      </c>
      <c r="O285" s="68"/>
      <c r="P285" s="194">
        <f>O285*H285</f>
        <v>0</v>
      </c>
      <c r="Q285" s="194">
        <v>1.3999999999999999E-4</v>
      </c>
      <c r="R285" s="194">
        <f>Q285*H285</f>
        <v>7.8264199999999992E-2</v>
      </c>
      <c r="S285" s="194">
        <v>0</v>
      </c>
      <c r="T285" s="19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6" t="s">
        <v>149</v>
      </c>
      <c r="AT285" s="196" t="s">
        <v>145</v>
      </c>
      <c r="AU285" s="196" t="s">
        <v>150</v>
      </c>
      <c r="AY285" s="14" t="s">
        <v>142</v>
      </c>
      <c r="BE285" s="197">
        <f>IF(N285="základní",J285,0)</f>
        <v>0</v>
      </c>
      <c r="BF285" s="197">
        <f>IF(N285="snížená",J285,0)</f>
        <v>0</v>
      </c>
      <c r="BG285" s="197">
        <f>IF(N285="zákl. přenesená",J285,0)</f>
        <v>0</v>
      </c>
      <c r="BH285" s="197">
        <f>IF(N285="sníž. přenesená",J285,0)</f>
        <v>0</v>
      </c>
      <c r="BI285" s="197">
        <f>IF(N285="nulová",J285,0)</f>
        <v>0</v>
      </c>
      <c r="BJ285" s="14" t="s">
        <v>150</v>
      </c>
      <c r="BK285" s="197">
        <f>ROUND(I285*H285,2)</f>
        <v>0</v>
      </c>
      <c r="BL285" s="14" t="s">
        <v>149</v>
      </c>
      <c r="BM285" s="196" t="s">
        <v>693</v>
      </c>
    </row>
    <row r="286" spans="1:65" s="2" customFormat="1" ht="24.2" customHeight="1">
      <c r="A286" s="31"/>
      <c r="B286" s="32"/>
      <c r="C286" s="184" t="s">
        <v>694</v>
      </c>
      <c r="D286" s="184" t="s">
        <v>145</v>
      </c>
      <c r="E286" s="185" t="s">
        <v>691</v>
      </c>
      <c r="F286" s="186" t="s">
        <v>692</v>
      </c>
      <c r="G286" s="187" t="s">
        <v>154</v>
      </c>
      <c r="H286" s="188">
        <v>163.52600000000001</v>
      </c>
      <c r="I286" s="189"/>
      <c r="J286" s="190">
        <f>ROUND(I286*H286,2)</f>
        <v>0</v>
      </c>
      <c r="K286" s="191"/>
      <c r="L286" s="36"/>
      <c r="M286" s="192" t="s">
        <v>1</v>
      </c>
      <c r="N286" s="193" t="s">
        <v>38</v>
      </c>
      <c r="O286" s="68"/>
      <c r="P286" s="194">
        <f>O286*H286</f>
        <v>0</v>
      </c>
      <c r="Q286" s="194">
        <v>1.3999999999999999E-4</v>
      </c>
      <c r="R286" s="194">
        <f>Q286*H286</f>
        <v>2.289364E-2</v>
      </c>
      <c r="S286" s="194">
        <v>0</v>
      </c>
      <c r="T286" s="195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6" t="s">
        <v>149</v>
      </c>
      <c r="AT286" s="196" t="s">
        <v>145</v>
      </c>
      <c r="AU286" s="196" t="s">
        <v>150</v>
      </c>
      <c r="AY286" s="14" t="s">
        <v>142</v>
      </c>
      <c r="BE286" s="197">
        <f>IF(N286="základní",J286,0)</f>
        <v>0</v>
      </c>
      <c r="BF286" s="197">
        <f>IF(N286="snížená",J286,0)</f>
        <v>0</v>
      </c>
      <c r="BG286" s="197">
        <f>IF(N286="zákl. přenesená",J286,0)</f>
        <v>0</v>
      </c>
      <c r="BH286" s="197">
        <f>IF(N286="sníž. přenesená",J286,0)</f>
        <v>0</v>
      </c>
      <c r="BI286" s="197">
        <f>IF(N286="nulová",J286,0)</f>
        <v>0</v>
      </c>
      <c r="BJ286" s="14" t="s">
        <v>150</v>
      </c>
      <c r="BK286" s="197">
        <f>ROUND(I286*H286,2)</f>
        <v>0</v>
      </c>
      <c r="BL286" s="14" t="s">
        <v>149</v>
      </c>
      <c r="BM286" s="196" t="s">
        <v>695</v>
      </c>
    </row>
    <row r="287" spans="1:65" s="12" customFormat="1" ht="22.9" customHeight="1">
      <c r="B287" s="168"/>
      <c r="C287" s="169"/>
      <c r="D287" s="170" t="s">
        <v>71</v>
      </c>
      <c r="E287" s="182" t="s">
        <v>696</v>
      </c>
      <c r="F287" s="182" t="s">
        <v>697</v>
      </c>
      <c r="G287" s="169"/>
      <c r="H287" s="169"/>
      <c r="I287" s="172"/>
      <c r="J287" s="183">
        <f>BK287</f>
        <v>0</v>
      </c>
      <c r="K287" s="169"/>
      <c r="L287" s="174"/>
      <c r="M287" s="175"/>
      <c r="N287" s="176"/>
      <c r="O287" s="176"/>
      <c r="P287" s="177">
        <f>P288</f>
        <v>0</v>
      </c>
      <c r="Q287" s="176"/>
      <c r="R287" s="177">
        <f>R288</f>
        <v>6.5817699999999993E-2</v>
      </c>
      <c r="S287" s="176"/>
      <c r="T287" s="178">
        <f>T288</f>
        <v>0</v>
      </c>
      <c r="AR287" s="179" t="s">
        <v>80</v>
      </c>
      <c r="AT287" s="180" t="s">
        <v>71</v>
      </c>
      <c r="AU287" s="180" t="s">
        <v>80</v>
      </c>
      <c r="AY287" s="179" t="s">
        <v>142</v>
      </c>
      <c r="BK287" s="181">
        <f>BK288</f>
        <v>0</v>
      </c>
    </row>
    <row r="288" spans="1:65" s="2" customFormat="1" ht="14.45" customHeight="1">
      <c r="A288" s="31"/>
      <c r="B288" s="32"/>
      <c r="C288" s="184" t="s">
        <v>698</v>
      </c>
      <c r="D288" s="184" t="s">
        <v>145</v>
      </c>
      <c r="E288" s="185" t="s">
        <v>699</v>
      </c>
      <c r="F288" s="186" t="s">
        <v>700</v>
      </c>
      <c r="G288" s="187" t="s">
        <v>148</v>
      </c>
      <c r="H288" s="188">
        <v>33.409999999999997</v>
      </c>
      <c r="I288" s="189"/>
      <c r="J288" s="190">
        <f>ROUND(I288*H288,2)</f>
        <v>0</v>
      </c>
      <c r="K288" s="191"/>
      <c r="L288" s="36"/>
      <c r="M288" s="192" t="s">
        <v>1</v>
      </c>
      <c r="N288" s="193" t="s">
        <v>38</v>
      </c>
      <c r="O288" s="68"/>
      <c r="P288" s="194">
        <f>O288*H288</f>
        <v>0</v>
      </c>
      <c r="Q288" s="194">
        <v>1.97E-3</v>
      </c>
      <c r="R288" s="194">
        <f>Q288*H288</f>
        <v>6.5817699999999993E-2</v>
      </c>
      <c r="S288" s="194">
        <v>0</v>
      </c>
      <c r="T288" s="195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6" t="s">
        <v>149</v>
      </c>
      <c r="AT288" s="196" t="s">
        <v>145</v>
      </c>
      <c r="AU288" s="196" t="s">
        <v>150</v>
      </c>
      <c r="AY288" s="14" t="s">
        <v>142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4" t="s">
        <v>150</v>
      </c>
      <c r="BK288" s="197">
        <f>ROUND(I288*H288,2)</f>
        <v>0</v>
      </c>
      <c r="BL288" s="14" t="s">
        <v>149</v>
      </c>
      <c r="BM288" s="196" t="s">
        <v>701</v>
      </c>
    </row>
    <row r="289" spans="1:63" s="12" customFormat="1" ht="25.9" customHeight="1">
      <c r="B289" s="168"/>
      <c r="C289" s="169"/>
      <c r="D289" s="170" t="s">
        <v>71</v>
      </c>
      <c r="E289" s="171" t="s">
        <v>702</v>
      </c>
      <c r="F289" s="171" t="s">
        <v>703</v>
      </c>
      <c r="G289" s="169"/>
      <c r="H289" s="169"/>
      <c r="I289" s="172"/>
      <c r="J289" s="173">
        <f>BK289</f>
        <v>0</v>
      </c>
      <c r="K289" s="169"/>
      <c r="L289" s="174"/>
      <c r="M289" s="175"/>
      <c r="N289" s="176"/>
      <c r="O289" s="176"/>
      <c r="P289" s="177">
        <f>P290</f>
        <v>0</v>
      </c>
      <c r="Q289" s="176"/>
      <c r="R289" s="177">
        <f>R290</f>
        <v>0</v>
      </c>
      <c r="S289" s="176"/>
      <c r="T289" s="178">
        <f>T290</f>
        <v>0</v>
      </c>
      <c r="AR289" s="179" t="s">
        <v>150</v>
      </c>
      <c r="AT289" s="180" t="s">
        <v>71</v>
      </c>
      <c r="AU289" s="180" t="s">
        <v>72</v>
      </c>
      <c r="AY289" s="179" t="s">
        <v>142</v>
      </c>
      <c r="BK289" s="181">
        <f>BK290</f>
        <v>0</v>
      </c>
    </row>
    <row r="290" spans="1:63" s="12" customFormat="1" ht="22.9" customHeight="1">
      <c r="B290" s="168"/>
      <c r="C290" s="169"/>
      <c r="D290" s="170" t="s">
        <v>71</v>
      </c>
      <c r="E290" s="182" t="s">
        <v>646</v>
      </c>
      <c r="F290" s="182" t="s">
        <v>704</v>
      </c>
      <c r="G290" s="169"/>
      <c r="H290" s="169"/>
      <c r="I290" s="172"/>
      <c r="J290" s="183">
        <f>BK290</f>
        <v>0</v>
      </c>
      <c r="K290" s="169"/>
      <c r="L290" s="174"/>
      <c r="M290" s="210"/>
      <c r="N290" s="211"/>
      <c r="O290" s="211"/>
      <c r="P290" s="212">
        <v>0</v>
      </c>
      <c r="Q290" s="211"/>
      <c r="R290" s="212">
        <v>0</v>
      </c>
      <c r="S290" s="211"/>
      <c r="T290" s="213">
        <v>0</v>
      </c>
      <c r="AR290" s="179" t="s">
        <v>150</v>
      </c>
      <c r="AT290" s="180" t="s">
        <v>71</v>
      </c>
      <c r="AU290" s="180" t="s">
        <v>80</v>
      </c>
      <c r="AY290" s="179" t="s">
        <v>142</v>
      </c>
      <c r="BK290" s="181">
        <v>0</v>
      </c>
    </row>
    <row r="291" spans="1:63" s="2" customFormat="1" ht="6.95" customHeight="1">
      <c r="A291" s="31"/>
      <c r="B291" s="51"/>
      <c r="C291" s="52"/>
      <c r="D291" s="52"/>
      <c r="E291" s="52"/>
      <c r="F291" s="52"/>
      <c r="G291" s="52"/>
      <c r="H291" s="52"/>
      <c r="I291" s="52"/>
      <c r="J291" s="52"/>
      <c r="K291" s="52"/>
      <c r="L291" s="36"/>
      <c r="M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</row>
  </sheetData>
  <sheetProtection password="CC35" sheet="1" objects="1" scenarios="1" formatColumns="0" formatRows="0" autoFilter="0"/>
  <autoFilter ref="C137:K290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84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705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ROUND(J124,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ROUND((SUM(BE124:BE181)),  2)</f>
        <v>0</v>
      </c>
      <c r="G33" s="31"/>
      <c r="H33" s="31"/>
      <c r="I33" s="121">
        <v>0.21</v>
      </c>
      <c r="J33" s="120">
        <f>ROUND(((SUM(BE124:BE181))*I33),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ROUND((SUM(BF124:BF181)),  2)</f>
        <v>0</v>
      </c>
      <c r="G34" s="31"/>
      <c r="H34" s="31"/>
      <c r="I34" s="121">
        <v>0.15</v>
      </c>
      <c r="J34" s="120">
        <f>ROUND(((SUM(BF124:BF181))*I34),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ROUND((SUM(BG124:BG181)),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ROUND((SUM(BH124:BH181)),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ROUND((SUM(BI124:BI181)),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SO-04 - ZTI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J124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44"/>
      <c r="C97" s="145"/>
      <c r="D97" s="146" t="s">
        <v>706</v>
      </c>
      <c r="E97" s="147"/>
      <c r="F97" s="147"/>
      <c r="G97" s="147"/>
      <c r="H97" s="147"/>
      <c r="I97" s="147"/>
      <c r="J97" s="148">
        <f>J125</f>
        <v>0</v>
      </c>
      <c r="K97" s="145"/>
      <c r="L97" s="149"/>
    </row>
    <row r="98" spans="1:31" s="9" customFormat="1" ht="24.95" customHeight="1">
      <c r="B98" s="144"/>
      <c r="C98" s="145"/>
      <c r="D98" s="146" t="s">
        <v>707</v>
      </c>
      <c r="E98" s="147"/>
      <c r="F98" s="147"/>
      <c r="G98" s="147"/>
      <c r="H98" s="147"/>
      <c r="I98" s="147"/>
      <c r="J98" s="148">
        <f>J126</f>
        <v>0</v>
      </c>
      <c r="K98" s="145"/>
      <c r="L98" s="149"/>
    </row>
    <row r="99" spans="1:31" s="9" customFormat="1" ht="24.95" customHeight="1">
      <c r="B99" s="144"/>
      <c r="C99" s="145"/>
      <c r="D99" s="146" t="s">
        <v>708</v>
      </c>
      <c r="E99" s="147"/>
      <c r="F99" s="147"/>
      <c r="G99" s="147"/>
      <c r="H99" s="147"/>
      <c r="I99" s="147"/>
      <c r="J99" s="148">
        <f>J141</f>
        <v>0</v>
      </c>
      <c r="K99" s="145"/>
      <c r="L99" s="149"/>
    </row>
    <row r="100" spans="1:31" s="9" customFormat="1" ht="24.95" customHeight="1">
      <c r="B100" s="144"/>
      <c r="C100" s="145"/>
      <c r="D100" s="146" t="s">
        <v>709</v>
      </c>
      <c r="E100" s="147"/>
      <c r="F100" s="147"/>
      <c r="G100" s="147"/>
      <c r="H100" s="147"/>
      <c r="I100" s="147"/>
      <c r="J100" s="148">
        <f>J155</f>
        <v>0</v>
      </c>
      <c r="K100" s="145"/>
      <c r="L100" s="149"/>
    </row>
    <row r="101" spans="1:31" s="9" customFormat="1" ht="24.95" customHeight="1">
      <c r="B101" s="144"/>
      <c r="C101" s="145"/>
      <c r="D101" s="146" t="s">
        <v>710</v>
      </c>
      <c r="E101" s="147"/>
      <c r="F101" s="147"/>
      <c r="G101" s="147"/>
      <c r="H101" s="147"/>
      <c r="I101" s="147"/>
      <c r="J101" s="148">
        <f>J156</f>
        <v>0</v>
      </c>
      <c r="K101" s="145"/>
      <c r="L101" s="149"/>
    </row>
    <row r="102" spans="1:31" s="9" customFormat="1" ht="24.95" customHeight="1">
      <c r="B102" s="144"/>
      <c r="C102" s="145"/>
      <c r="D102" s="146" t="s">
        <v>125</v>
      </c>
      <c r="E102" s="147"/>
      <c r="F102" s="147"/>
      <c r="G102" s="147"/>
      <c r="H102" s="147"/>
      <c r="I102" s="147"/>
      <c r="J102" s="148">
        <f>J177</f>
        <v>0</v>
      </c>
      <c r="K102" s="145"/>
      <c r="L102" s="149"/>
    </row>
    <row r="103" spans="1:31" s="10" customFormat="1" ht="19.899999999999999" customHeight="1">
      <c r="B103" s="150"/>
      <c r="C103" s="151"/>
      <c r="D103" s="152" t="s">
        <v>711</v>
      </c>
      <c r="E103" s="153"/>
      <c r="F103" s="153"/>
      <c r="G103" s="153"/>
      <c r="H103" s="153"/>
      <c r="I103" s="153"/>
      <c r="J103" s="154">
        <f>J178</f>
        <v>0</v>
      </c>
      <c r="K103" s="151"/>
      <c r="L103" s="155"/>
    </row>
    <row r="104" spans="1:31" s="9" customFormat="1" ht="24.95" customHeight="1">
      <c r="B104" s="144"/>
      <c r="C104" s="145"/>
      <c r="D104" s="146" t="s">
        <v>712</v>
      </c>
      <c r="E104" s="147"/>
      <c r="F104" s="147"/>
      <c r="G104" s="147"/>
      <c r="H104" s="147"/>
      <c r="I104" s="147"/>
      <c r="J104" s="148">
        <f>J179</f>
        <v>0</v>
      </c>
      <c r="K104" s="145"/>
      <c r="L104" s="149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127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2" t="str">
        <f>E7</f>
        <v>15aBi20 Starkoč čp. 90, sociální byty II NP</v>
      </c>
      <c r="F114" s="263"/>
      <c r="G114" s="263"/>
      <c r="H114" s="26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98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50" t="str">
        <f>E9</f>
        <v>SO-04 - ZTI</v>
      </c>
      <c r="F116" s="261"/>
      <c r="G116" s="261"/>
      <c r="H116" s="261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3"/>
      <c r="E118" s="33"/>
      <c r="F118" s="24" t="str">
        <f>F12</f>
        <v xml:space="preserve"> </v>
      </c>
      <c r="G118" s="33"/>
      <c r="H118" s="33"/>
      <c r="I118" s="26" t="s">
        <v>22</v>
      </c>
      <c r="J118" s="63">
        <f>IF(J12="","",J12)</f>
        <v>44070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23</v>
      </c>
      <c r="D120" s="33"/>
      <c r="E120" s="33"/>
      <c r="F120" s="24" t="str">
        <f>E15</f>
        <v xml:space="preserve"> </v>
      </c>
      <c r="G120" s="33"/>
      <c r="H120" s="33"/>
      <c r="I120" s="26" t="s">
        <v>28</v>
      </c>
      <c r="J120" s="29" t="str">
        <f>E21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26</v>
      </c>
      <c r="D121" s="33"/>
      <c r="E121" s="33"/>
      <c r="F121" s="24" t="str">
        <f>IF(E18="","",E18)</f>
        <v>Vyplň údaj</v>
      </c>
      <c r="G121" s="33"/>
      <c r="H121" s="33"/>
      <c r="I121" s="26" t="s">
        <v>30</v>
      </c>
      <c r="J121" s="29" t="str">
        <f>E24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56"/>
      <c r="B123" s="157"/>
      <c r="C123" s="158" t="s">
        <v>128</v>
      </c>
      <c r="D123" s="159" t="s">
        <v>57</v>
      </c>
      <c r="E123" s="159" t="s">
        <v>53</v>
      </c>
      <c r="F123" s="159" t="s">
        <v>54</v>
      </c>
      <c r="G123" s="159" t="s">
        <v>129</v>
      </c>
      <c r="H123" s="159" t="s">
        <v>130</v>
      </c>
      <c r="I123" s="159" t="s">
        <v>131</v>
      </c>
      <c r="J123" s="160" t="s">
        <v>102</v>
      </c>
      <c r="K123" s="161" t="s">
        <v>132</v>
      </c>
      <c r="L123" s="162"/>
      <c r="M123" s="72" t="s">
        <v>1</v>
      </c>
      <c r="N123" s="73" t="s">
        <v>36</v>
      </c>
      <c r="O123" s="73" t="s">
        <v>133</v>
      </c>
      <c r="P123" s="73" t="s">
        <v>134</v>
      </c>
      <c r="Q123" s="73" t="s">
        <v>135</v>
      </c>
      <c r="R123" s="73" t="s">
        <v>136</v>
      </c>
      <c r="S123" s="73" t="s">
        <v>137</v>
      </c>
      <c r="T123" s="74" t="s">
        <v>138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pans="1:65" s="2" customFormat="1" ht="22.9" customHeight="1">
      <c r="A124" s="31"/>
      <c r="B124" s="32"/>
      <c r="C124" s="79" t="s">
        <v>139</v>
      </c>
      <c r="D124" s="33"/>
      <c r="E124" s="33"/>
      <c r="F124" s="33"/>
      <c r="G124" s="33"/>
      <c r="H124" s="33"/>
      <c r="I124" s="33"/>
      <c r="J124" s="163">
        <f>BK124</f>
        <v>0</v>
      </c>
      <c r="K124" s="33"/>
      <c r="L124" s="36"/>
      <c r="M124" s="75"/>
      <c r="N124" s="164"/>
      <c r="O124" s="76"/>
      <c r="P124" s="165">
        <f>P125+P126+P141+P155+P156+P177+P179</f>
        <v>0</v>
      </c>
      <c r="Q124" s="76"/>
      <c r="R124" s="165">
        <f>R125+R126+R141+R155+R156+R177+R179</f>
        <v>4.2000000000000006E-3</v>
      </c>
      <c r="S124" s="76"/>
      <c r="T124" s="166">
        <f>T125+T126+T141+T155+T156+T177+T179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71</v>
      </c>
      <c r="AU124" s="14" t="s">
        <v>104</v>
      </c>
      <c r="BK124" s="167">
        <f>BK125+BK126+BK141+BK155+BK156+BK177+BK179</f>
        <v>0</v>
      </c>
    </row>
    <row r="125" spans="1:65" s="12" customFormat="1" ht="25.9" customHeight="1">
      <c r="B125" s="168"/>
      <c r="C125" s="169"/>
      <c r="D125" s="170" t="s">
        <v>71</v>
      </c>
      <c r="E125" s="171" t="s">
        <v>140</v>
      </c>
      <c r="F125" s="171" t="s">
        <v>713</v>
      </c>
      <c r="G125" s="169"/>
      <c r="H125" s="169"/>
      <c r="I125" s="172"/>
      <c r="J125" s="173">
        <f>BK125</f>
        <v>0</v>
      </c>
      <c r="K125" s="169"/>
      <c r="L125" s="174"/>
      <c r="M125" s="175"/>
      <c r="N125" s="176"/>
      <c r="O125" s="176"/>
      <c r="P125" s="177">
        <v>0</v>
      </c>
      <c r="Q125" s="176"/>
      <c r="R125" s="177">
        <v>0</v>
      </c>
      <c r="S125" s="176"/>
      <c r="T125" s="178">
        <v>0</v>
      </c>
      <c r="AR125" s="179" t="s">
        <v>80</v>
      </c>
      <c r="AT125" s="180" t="s">
        <v>71</v>
      </c>
      <c r="AU125" s="180" t="s">
        <v>72</v>
      </c>
      <c r="AY125" s="179" t="s">
        <v>142</v>
      </c>
      <c r="BK125" s="181">
        <v>0</v>
      </c>
    </row>
    <row r="126" spans="1:65" s="12" customFormat="1" ht="25.9" customHeight="1">
      <c r="B126" s="168"/>
      <c r="C126" s="169"/>
      <c r="D126" s="170" t="s">
        <v>71</v>
      </c>
      <c r="E126" s="171" t="s">
        <v>714</v>
      </c>
      <c r="F126" s="171" t="s">
        <v>715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SUM(P127:P140)</f>
        <v>0</v>
      </c>
      <c r="Q126" s="176"/>
      <c r="R126" s="177">
        <f>SUM(R127:R140)</f>
        <v>0</v>
      </c>
      <c r="S126" s="176"/>
      <c r="T126" s="178">
        <f>SUM(T127:T140)</f>
        <v>0</v>
      </c>
      <c r="AR126" s="179" t="s">
        <v>80</v>
      </c>
      <c r="AT126" s="180" t="s">
        <v>71</v>
      </c>
      <c r="AU126" s="180" t="s">
        <v>72</v>
      </c>
      <c r="AY126" s="179" t="s">
        <v>142</v>
      </c>
      <c r="BK126" s="181">
        <f>SUM(BK127:BK140)</f>
        <v>0</v>
      </c>
    </row>
    <row r="127" spans="1:65" s="2" customFormat="1" ht="24.2" customHeight="1">
      <c r="A127" s="31"/>
      <c r="B127" s="32"/>
      <c r="C127" s="184" t="s">
        <v>80</v>
      </c>
      <c r="D127" s="184" t="s">
        <v>145</v>
      </c>
      <c r="E127" s="185" t="s">
        <v>716</v>
      </c>
      <c r="F127" s="186" t="s">
        <v>717</v>
      </c>
      <c r="G127" s="187" t="s">
        <v>482</v>
      </c>
      <c r="H127" s="188">
        <v>6</v>
      </c>
      <c r="I127" s="189"/>
      <c r="J127" s="190">
        <f t="shared" ref="J127:J140" si="0">ROUND(I127*H127,2)</f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ref="P127:P140" si="1">O127*H127</f>
        <v>0</v>
      </c>
      <c r="Q127" s="194">
        <v>0</v>
      </c>
      <c r="R127" s="194">
        <f t="shared" ref="R127:R140" si="2">Q127*H127</f>
        <v>0</v>
      </c>
      <c r="S127" s="194">
        <v>0</v>
      </c>
      <c r="T127" s="195">
        <f t="shared" ref="T127:T140" si="3"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149</v>
      </c>
      <c r="AT127" s="196" t="s">
        <v>145</v>
      </c>
      <c r="AU127" s="196" t="s">
        <v>80</v>
      </c>
      <c r="AY127" s="14" t="s">
        <v>142</v>
      </c>
      <c r="BE127" s="197">
        <f t="shared" ref="BE127:BE140" si="4">IF(N127="základní",J127,0)</f>
        <v>0</v>
      </c>
      <c r="BF127" s="197">
        <f t="shared" ref="BF127:BF140" si="5">IF(N127="snížená",J127,0)</f>
        <v>0</v>
      </c>
      <c r="BG127" s="197">
        <f t="shared" ref="BG127:BG140" si="6">IF(N127="zákl. přenesená",J127,0)</f>
        <v>0</v>
      </c>
      <c r="BH127" s="197">
        <f t="shared" ref="BH127:BH140" si="7">IF(N127="sníž. přenesená",J127,0)</f>
        <v>0</v>
      </c>
      <c r="BI127" s="197">
        <f t="shared" ref="BI127:BI140" si="8">IF(N127="nulová",J127,0)</f>
        <v>0</v>
      </c>
      <c r="BJ127" s="14" t="s">
        <v>150</v>
      </c>
      <c r="BK127" s="197">
        <f t="shared" ref="BK127:BK140" si="9">ROUND(I127*H127,2)</f>
        <v>0</v>
      </c>
      <c r="BL127" s="14" t="s">
        <v>149</v>
      </c>
      <c r="BM127" s="196" t="s">
        <v>195</v>
      </c>
    </row>
    <row r="128" spans="1:65" s="2" customFormat="1" ht="24.2" customHeight="1">
      <c r="A128" s="31"/>
      <c r="B128" s="32"/>
      <c r="C128" s="184" t="s">
        <v>150</v>
      </c>
      <c r="D128" s="184" t="s">
        <v>145</v>
      </c>
      <c r="E128" s="185" t="s">
        <v>718</v>
      </c>
      <c r="F128" s="186" t="s">
        <v>719</v>
      </c>
      <c r="G128" s="187" t="s">
        <v>482</v>
      </c>
      <c r="H128" s="188">
        <v>4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149</v>
      </c>
      <c r="AT128" s="196" t="s">
        <v>145</v>
      </c>
      <c r="AU128" s="196" t="s">
        <v>80</v>
      </c>
      <c r="AY128" s="14" t="s">
        <v>142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150</v>
      </c>
      <c r="BK128" s="197">
        <f t="shared" si="9"/>
        <v>0</v>
      </c>
      <c r="BL128" s="14" t="s">
        <v>149</v>
      </c>
      <c r="BM128" s="196" t="s">
        <v>206</v>
      </c>
    </row>
    <row r="129" spans="1:65" s="2" customFormat="1" ht="24.2" customHeight="1">
      <c r="A129" s="31"/>
      <c r="B129" s="32"/>
      <c r="C129" s="184" t="s">
        <v>156</v>
      </c>
      <c r="D129" s="184" t="s">
        <v>145</v>
      </c>
      <c r="E129" s="185" t="s">
        <v>720</v>
      </c>
      <c r="F129" s="186" t="s">
        <v>721</v>
      </c>
      <c r="G129" s="187" t="s">
        <v>482</v>
      </c>
      <c r="H129" s="188">
        <v>20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149</v>
      </c>
      <c r="AT129" s="196" t="s">
        <v>145</v>
      </c>
      <c r="AU129" s="196" t="s">
        <v>80</v>
      </c>
      <c r="AY129" s="14" t="s">
        <v>142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150</v>
      </c>
      <c r="BK129" s="197">
        <f t="shared" si="9"/>
        <v>0</v>
      </c>
      <c r="BL129" s="14" t="s">
        <v>149</v>
      </c>
      <c r="BM129" s="196" t="s">
        <v>213</v>
      </c>
    </row>
    <row r="130" spans="1:65" s="2" customFormat="1" ht="24.2" customHeight="1">
      <c r="A130" s="31"/>
      <c r="B130" s="32"/>
      <c r="C130" s="184" t="s">
        <v>149</v>
      </c>
      <c r="D130" s="184" t="s">
        <v>145</v>
      </c>
      <c r="E130" s="185" t="s">
        <v>722</v>
      </c>
      <c r="F130" s="186" t="s">
        <v>723</v>
      </c>
      <c r="G130" s="187" t="s">
        <v>482</v>
      </c>
      <c r="H130" s="188">
        <v>15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149</v>
      </c>
      <c r="AT130" s="196" t="s">
        <v>145</v>
      </c>
      <c r="AU130" s="196" t="s">
        <v>80</v>
      </c>
      <c r="AY130" s="14" t="s">
        <v>142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150</v>
      </c>
      <c r="BK130" s="197">
        <f t="shared" si="9"/>
        <v>0</v>
      </c>
      <c r="BL130" s="14" t="s">
        <v>149</v>
      </c>
      <c r="BM130" s="196" t="s">
        <v>221</v>
      </c>
    </row>
    <row r="131" spans="1:65" s="2" customFormat="1" ht="24.2" customHeight="1">
      <c r="A131" s="31"/>
      <c r="B131" s="32"/>
      <c r="C131" s="184" t="s">
        <v>164</v>
      </c>
      <c r="D131" s="184" t="s">
        <v>145</v>
      </c>
      <c r="E131" s="185" t="s">
        <v>724</v>
      </c>
      <c r="F131" s="186" t="s">
        <v>725</v>
      </c>
      <c r="G131" s="187" t="s">
        <v>482</v>
      </c>
      <c r="H131" s="188">
        <v>10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149</v>
      </c>
      <c r="AT131" s="196" t="s">
        <v>145</v>
      </c>
      <c r="AU131" s="196" t="s">
        <v>80</v>
      </c>
      <c r="AY131" s="14" t="s">
        <v>142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150</v>
      </c>
      <c r="BK131" s="197">
        <f t="shared" si="9"/>
        <v>0</v>
      </c>
      <c r="BL131" s="14" t="s">
        <v>149</v>
      </c>
      <c r="BM131" s="196" t="s">
        <v>229</v>
      </c>
    </row>
    <row r="132" spans="1:65" s="2" customFormat="1" ht="24.2" customHeight="1">
      <c r="A132" s="31"/>
      <c r="B132" s="32"/>
      <c r="C132" s="184" t="s">
        <v>168</v>
      </c>
      <c r="D132" s="184" t="s">
        <v>145</v>
      </c>
      <c r="E132" s="185" t="s">
        <v>726</v>
      </c>
      <c r="F132" s="186" t="s">
        <v>727</v>
      </c>
      <c r="G132" s="187" t="s">
        <v>482</v>
      </c>
      <c r="H132" s="188">
        <v>25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149</v>
      </c>
      <c r="AT132" s="196" t="s">
        <v>145</v>
      </c>
      <c r="AU132" s="196" t="s">
        <v>80</v>
      </c>
      <c r="AY132" s="14" t="s">
        <v>142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150</v>
      </c>
      <c r="BK132" s="197">
        <f t="shared" si="9"/>
        <v>0</v>
      </c>
      <c r="BL132" s="14" t="s">
        <v>149</v>
      </c>
      <c r="BM132" s="196" t="s">
        <v>236</v>
      </c>
    </row>
    <row r="133" spans="1:65" s="2" customFormat="1" ht="24.2" customHeight="1">
      <c r="A133" s="31"/>
      <c r="B133" s="32"/>
      <c r="C133" s="184" t="s">
        <v>173</v>
      </c>
      <c r="D133" s="184" t="s">
        <v>145</v>
      </c>
      <c r="E133" s="185" t="s">
        <v>728</v>
      </c>
      <c r="F133" s="186" t="s">
        <v>729</v>
      </c>
      <c r="G133" s="187" t="s">
        <v>162</v>
      </c>
      <c r="H133" s="188">
        <v>6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149</v>
      </c>
      <c r="AT133" s="196" t="s">
        <v>145</v>
      </c>
      <c r="AU133" s="196" t="s">
        <v>80</v>
      </c>
      <c r="AY133" s="14" t="s">
        <v>142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150</v>
      </c>
      <c r="BK133" s="197">
        <f t="shared" si="9"/>
        <v>0</v>
      </c>
      <c r="BL133" s="14" t="s">
        <v>149</v>
      </c>
      <c r="BM133" s="196" t="s">
        <v>249</v>
      </c>
    </row>
    <row r="134" spans="1:65" s="2" customFormat="1" ht="24.2" customHeight="1">
      <c r="A134" s="31"/>
      <c r="B134" s="32"/>
      <c r="C134" s="184" t="s">
        <v>178</v>
      </c>
      <c r="D134" s="184" t="s">
        <v>145</v>
      </c>
      <c r="E134" s="185" t="s">
        <v>730</v>
      </c>
      <c r="F134" s="186" t="s">
        <v>731</v>
      </c>
      <c r="G134" s="187" t="s">
        <v>162</v>
      </c>
      <c r="H134" s="188">
        <v>8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149</v>
      </c>
      <c r="AT134" s="196" t="s">
        <v>145</v>
      </c>
      <c r="AU134" s="196" t="s">
        <v>80</v>
      </c>
      <c r="AY134" s="14" t="s">
        <v>142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150</v>
      </c>
      <c r="BK134" s="197">
        <f t="shared" si="9"/>
        <v>0</v>
      </c>
      <c r="BL134" s="14" t="s">
        <v>149</v>
      </c>
      <c r="BM134" s="196" t="s">
        <v>258</v>
      </c>
    </row>
    <row r="135" spans="1:65" s="2" customFormat="1" ht="24.2" customHeight="1">
      <c r="A135" s="31"/>
      <c r="B135" s="32"/>
      <c r="C135" s="184" t="s">
        <v>183</v>
      </c>
      <c r="D135" s="184" t="s">
        <v>145</v>
      </c>
      <c r="E135" s="185" t="s">
        <v>732</v>
      </c>
      <c r="F135" s="186" t="s">
        <v>733</v>
      </c>
      <c r="G135" s="187" t="s">
        <v>162</v>
      </c>
      <c r="H135" s="188">
        <v>5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149</v>
      </c>
      <c r="AT135" s="196" t="s">
        <v>145</v>
      </c>
      <c r="AU135" s="196" t="s">
        <v>80</v>
      </c>
      <c r="AY135" s="14" t="s">
        <v>142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150</v>
      </c>
      <c r="BK135" s="197">
        <f t="shared" si="9"/>
        <v>0</v>
      </c>
      <c r="BL135" s="14" t="s">
        <v>149</v>
      </c>
      <c r="BM135" s="196" t="s">
        <v>268</v>
      </c>
    </row>
    <row r="136" spans="1:65" s="2" customFormat="1" ht="37.9" customHeight="1">
      <c r="A136" s="31"/>
      <c r="B136" s="32"/>
      <c r="C136" s="184" t="s">
        <v>187</v>
      </c>
      <c r="D136" s="184" t="s">
        <v>145</v>
      </c>
      <c r="E136" s="185" t="s">
        <v>734</v>
      </c>
      <c r="F136" s="186" t="s">
        <v>735</v>
      </c>
      <c r="G136" s="187" t="s">
        <v>162</v>
      </c>
      <c r="H136" s="188">
        <v>3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149</v>
      </c>
      <c r="AT136" s="196" t="s">
        <v>145</v>
      </c>
      <c r="AU136" s="196" t="s">
        <v>80</v>
      </c>
      <c r="AY136" s="14" t="s">
        <v>142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150</v>
      </c>
      <c r="BK136" s="197">
        <f t="shared" si="9"/>
        <v>0</v>
      </c>
      <c r="BL136" s="14" t="s">
        <v>149</v>
      </c>
      <c r="BM136" s="196" t="s">
        <v>284</v>
      </c>
    </row>
    <row r="137" spans="1:65" s="2" customFormat="1" ht="37.9" customHeight="1">
      <c r="A137" s="31"/>
      <c r="B137" s="32"/>
      <c r="C137" s="184" t="s">
        <v>191</v>
      </c>
      <c r="D137" s="184" t="s">
        <v>145</v>
      </c>
      <c r="E137" s="185" t="s">
        <v>736</v>
      </c>
      <c r="F137" s="186" t="s">
        <v>737</v>
      </c>
      <c r="G137" s="187" t="s">
        <v>162</v>
      </c>
      <c r="H137" s="188">
        <v>3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149</v>
      </c>
      <c r="AT137" s="196" t="s">
        <v>145</v>
      </c>
      <c r="AU137" s="196" t="s">
        <v>80</v>
      </c>
      <c r="AY137" s="14" t="s">
        <v>142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150</v>
      </c>
      <c r="BK137" s="197">
        <f t="shared" si="9"/>
        <v>0</v>
      </c>
      <c r="BL137" s="14" t="s">
        <v>149</v>
      </c>
      <c r="BM137" s="196" t="s">
        <v>292</v>
      </c>
    </row>
    <row r="138" spans="1:65" s="2" customFormat="1" ht="14.45" customHeight="1">
      <c r="A138" s="31"/>
      <c r="B138" s="32"/>
      <c r="C138" s="184" t="s">
        <v>195</v>
      </c>
      <c r="D138" s="184" t="s">
        <v>145</v>
      </c>
      <c r="E138" s="185" t="s">
        <v>738</v>
      </c>
      <c r="F138" s="186" t="s">
        <v>739</v>
      </c>
      <c r="G138" s="187" t="s">
        <v>162</v>
      </c>
      <c r="H138" s="188">
        <v>2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149</v>
      </c>
      <c r="AT138" s="196" t="s">
        <v>145</v>
      </c>
      <c r="AU138" s="196" t="s">
        <v>80</v>
      </c>
      <c r="AY138" s="14" t="s">
        <v>142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150</v>
      </c>
      <c r="BK138" s="197">
        <f t="shared" si="9"/>
        <v>0</v>
      </c>
      <c r="BL138" s="14" t="s">
        <v>149</v>
      </c>
      <c r="BM138" s="196" t="s">
        <v>300</v>
      </c>
    </row>
    <row r="139" spans="1:65" s="2" customFormat="1" ht="24.2" customHeight="1">
      <c r="A139" s="31"/>
      <c r="B139" s="32"/>
      <c r="C139" s="184" t="s">
        <v>199</v>
      </c>
      <c r="D139" s="184" t="s">
        <v>145</v>
      </c>
      <c r="E139" s="185" t="s">
        <v>740</v>
      </c>
      <c r="F139" s="186" t="s">
        <v>741</v>
      </c>
      <c r="G139" s="187" t="s">
        <v>482</v>
      </c>
      <c r="H139" s="188">
        <v>75</v>
      </c>
      <c r="I139" s="189"/>
      <c r="J139" s="190">
        <f t="shared" si="0"/>
        <v>0</v>
      </c>
      <c r="K139" s="191"/>
      <c r="L139" s="36"/>
      <c r="M139" s="192" t="s">
        <v>1</v>
      </c>
      <c r="N139" s="193" t="s">
        <v>38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149</v>
      </c>
      <c r="AT139" s="196" t="s">
        <v>145</v>
      </c>
      <c r="AU139" s="196" t="s">
        <v>80</v>
      </c>
      <c r="AY139" s="14" t="s">
        <v>142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150</v>
      </c>
      <c r="BK139" s="197">
        <f t="shared" si="9"/>
        <v>0</v>
      </c>
      <c r="BL139" s="14" t="s">
        <v>149</v>
      </c>
      <c r="BM139" s="196" t="s">
        <v>308</v>
      </c>
    </row>
    <row r="140" spans="1:65" s="2" customFormat="1" ht="24.2" customHeight="1">
      <c r="A140" s="31"/>
      <c r="B140" s="32"/>
      <c r="C140" s="184" t="s">
        <v>206</v>
      </c>
      <c r="D140" s="184" t="s">
        <v>145</v>
      </c>
      <c r="E140" s="185" t="s">
        <v>742</v>
      </c>
      <c r="F140" s="186" t="s">
        <v>743</v>
      </c>
      <c r="G140" s="187" t="s">
        <v>411</v>
      </c>
      <c r="H140" s="209"/>
      <c r="I140" s="189"/>
      <c r="J140" s="190">
        <f t="shared" si="0"/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149</v>
      </c>
      <c r="AT140" s="196" t="s">
        <v>145</v>
      </c>
      <c r="AU140" s="196" t="s">
        <v>80</v>
      </c>
      <c r="AY140" s="14" t="s">
        <v>142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150</v>
      </c>
      <c r="BK140" s="197">
        <f t="shared" si="9"/>
        <v>0</v>
      </c>
      <c r="BL140" s="14" t="s">
        <v>149</v>
      </c>
      <c r="BM140" s="196" t="s">
        <v>324</v>
      </c>
    </row>
    <row r="141" spans="1:65" s="12" customFormat="1" ht="25.9" customHeight="1">
      <c r="B141" s="168"/>
      <c r="C141" s="169"/>
      <c r="D141" s="170" t="s">
        <v>71</v>
      </c>
      <c r="E141" s="171" t="s">
        <v>744</v>
      </c>
      <c r="F141" s="171" t="s">
        <v>745</v>
      </c>
      <c r="G141" s="169"/>
      <c r="H141" s="169"/>
      <c r="I141" s="172"/>
      <c r="J141" s="173">
        <f>BK141</f>
        <v>0</v>
      </c>
      <c r="K141" s="169"/>
      <c r="L141" s="174"/>
      <c r="M141" s="175"/>
      <c r="N141" s="176"/>
      <c r="O141" s="176"/>
      <c r="P141" s="177">
        <f>SUM(P142:P154)</f>
        <v>0</v>
      </c>
      <c r="Q141" s="176"/>
      <c r="R141" s="177">
        <f>SUM(R142:R154)</f>
        <v>0</v>
      </c>
      <c r="S141" s="176"/>
      <c r="T141" s="178">
        <f>SUM(T142:T154)</f>
        <v>0</v>
      </c>
      <c r="AR141" s="179" t="s">
        <v>80</v>
      </c>
      <c r="AT141" s="180" t="s">
        <v>71</v>
      </c>
      <c r="AU141" s="180" t="s">
        <v>72</v>
      </c>
      <c r="AY141" s="179" t="s">
        <v>142</v>
      </c>
      <c r="BK141" s="181">
        <f>SUM(BK142:BK154)</f>
        <v>0</v>
      </c>
    </row>
    <row r="142" spans="1:65" s="2" customFormat="1" ht="24.2" customHeight="1">
      <c r="A142" s="31"/>
      <c r="B142" s="32"/>
      <c r="C142" s="184" t="s">
        <v>8</v>
      </c>
      <c r="D142" s="184" t="s">
        <v>145</v>
      </c>
      <c r="E142" s="185" t="s">
        <v>746</v>
      </c>
      <c r="F142" s="186" t="s">
        <v>747</v>
      </c>
      <c r="G142" s="187" t="s">
        <v>482</v>
      </c>
      <c r="H142" s="188">
        <v>3</v>
      </c>
      <c r="I142" s="189"/>
      <c r="J142" s="190">
        <f t="shared" ref="J142:J154" si="10">ROUND(I142*H142,2)</f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ref="P142:P154" si="11">O142*H142</f>
        <v>0</v>
      </c>
      <c r="Q142" s="194">
        <v>0</v>
      </c>
      <c r="R142" s="194">
        <f t="shared" ref="R142:R154" si="12">Q142*H142</f>
        <v>0</v>
      </c>
      <c r="S142" s="194">
        <v>0</v>
      </c>
      <c r="T142" s="195">
        <f t="shared" ref="T142:T154" si="13"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149</v>
      </c>
      <c r="AT142" s="196" t="s">
        <v>145</v>
      </c>
      <c r="AU142" s="196" t="s">
        <v>80</v>
      </c>
      <c r="AY142" s="14" t="s">
        <v>142</v>
      </c>
      <c r="BE142" s="197">
        <f t="shared" ref="BE142:BE154" si="14">IF(N142="základní",J142,0)</f>
        <v>0</v>
      </c>
      <c r="BF142" s="197">
        <f t="shared" ref="BF142:BF154" si="15">IF(N142="snížená",J142,0)</f>
        <v>0</v>
      </c>
      <c r="BG142" s="197">
        <f t="shared" ref="BG142:BG154" si="16">IF(N142="zákl. přenesená",J142,0)</f>
        <v>0</v>
      </c>
      <c r="BH142" s="197">
        <f t="shared" ref="BH142:BH154" si="17">IF(N142="sníž. přenesená",J142,0)</f>
        <v>0</v>
      </c>
      <c r="BI142" s="197">
        <f t="shared" ref="BI142:BI154" si="18">IF(N142="nulová",J142,0)</f>
        <v>0</v>
      </c>
      <c r="BJ142" s="14" t="s">
        <v>150</v>
      </c>
      <c r="BK142" s="197">
        <f t="shared" ref="BK142:BK154" si="19">ROUND(I142*H142,2)</f>
        <v>0</v>
      </c>
      <c r="BL142" s="14" t="s">
        <v>149</v>
      </c>
      <c r="BM142" s="196" t="s">
        <v>332</v>
      </c>
    </row>
    <row r="143" spans="1:65" s="2" customFormat="1" ht="24.2" customHeight="1">
      <c r="A143" s="31"/>
      <c r="B143" s="32"/>
      <c r="C143" s="184" t="s">
        <v>213</v>
      </c>
      <c r="D143" s="184" t="s">
        <v>145</v>
      </c>
      <c r="E143" s="185" t="s">
        <v>748</v>
      </c>
      <c r="F143" s="186" t="s">
        <v>749</v>
      </c>
      <c r="G143" s="187" t="s">
        <v>482</v>
      </c>
      <c r="H143" s="188">
        <v>80</v>
      </c>
      <c r="I143" s="189"/>
      <c r="J143" s="190">
        <f t="shared" si="1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1"/>
        <v>0</v>
      </c>
      <c r="Q143" s="194">
        <v>0</v>
      </c>
      <c r="R143" s="194">
        <f t="shared" si="12"/>
        <v>0</v>
      </c>
      <c r="S143" s="194">
        <v>0</v>
      </c>
      <c r="T143" s="195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149</v>
      </c>
      <c r="AT143" s="196" t="s">
        <v>145</v>
      </c>
      <c r="AU143" s="196" t="s">
        <v>80</v>
      </c>
      <c r="AY143" s="14" t="s">
        <v>142</v>
      </c>
      <c r="BE143" s="197">
        <f t="shared" si="14"/>
        <v>0</v>
      </c>
      <c r="BF143" s="197">
        <f t="shared" si="15"/>
        <v>0</v>
      </c>
      <c r="BG143" s="197">
        <f t="shared" si="16"/>
        <v>0</v>
      </c>
      <c r="BH143" s="197">
        <f t="shared" si="17"/>
        <v>0</v>
      </c>
      <c r="BI143" s="197">
        <f t="shared" si="18"/>
        <v>0</v>
      </c>
      <c r="BJ143" s="14" t="s">
        <v>150</v>
      </c>
      <c r="BK143" s="197">
        <f t="shared" si="19"/>
        <v>0</v>
      </c>
      <c r="BL143" s="14" t="s">
        <v>149</v>
      </c>
      <c r="BM143" s="196" t="s">
        <v>340</v>
      </c>
    </row>
    <row r="144" spans="1:65" s="2" customFormat="1" ht="49.15" customHeight="1">
      <c r="A144" s="31"/>
      <c r="B144" s="32"/>
      <c r="C144" s="184" t="s">
        <v>217</v>
      </c>
      <c r="D144" s="184" t="s">
        <v>145</v>
      </c>
      <c r="E144" s="185" t="s">
        <v>750</v>
      </c>
      <c r="F144" s="186" t="s">
        <v>751</v>
      </c>
      <c r="G144" s="187" t="s">
        <v>482</v>
      </c>
      <c r="H144" s="188">
        <v>45</v>
      </c>
      <c r="I144" s="189"/>
      <c r="J144" s="190">
        <f t="shared" si="1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1"/>
        <v>0</v>
      </c>
      <c r="Q144" s="194">
        <v>0</v>
      </c>
      <c r="R144" s="194">
        <f t="shared" si="12"/>
        <v>0</v>
      </c>
      <c r="S144" s="194">
        <v>0</v>
      </c>
      <c r="T144" s="195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149</v>
      </c>
      <c r="AT144" s="196" t="s">
        <v>145</v>
      </c>
      <c r="AU144" s="196" t="s">
        <v>80</v>
      </c>
      <c r="AY144" s="14" t="s">
        <v>142</v>
      </c>
      <c r="BE144" s="197">
        <f t="shared" si="14"/>
        <v>0</v>
      </c>
      <c r="BF144" s="197">
        <f t="shared" si="15"/>
        <v>0</v>
      </c>
      <c r="BG144" s="197">
        <f t="shared" si="16"/>
        <v>0</v>
      </c>
      <c r="BH144" s="197">
        <f t="shared" si="17"/>
        <v>0</v>
      </c>
      <c r="BI144" s="197">
        <f t="shared" si="18"/>
        <v>0</v>
      </c>
      <c r="BJ144" s="14" t="s">
        <v>150</v>
      </c>
      <c r="BK144" s="197">
        <f t="shared" si="19"/>
        <v>0</v>
      </c>
      <c r="BL144" s="14" t="s">
        <v>149</v>
      </c>
      <c r="BM144" s="196" t="s">
        <v>364</v>
      </c>
    </row>
    <row r="145" spans="1:65" s="2" customFormat="1" ht="49.15" customHeight="1">
      <c r="A145" s="31"/>
      <c r="B145" s="32"/>
      <c r="C145" s="184" t="s">
        <v>221</v>
      </c>
      <c r="D145" s="184" t="s">
        <v>145</v>
      </c>
      <c r="E145" s="185" t="s">
        <v>752</v>
      </c>
      <c r="F145" s="186" t="s">
        <v>753</v>
      </c>
      <c r="G145" s="187" t="s">
        <v>482</v>
      </c>
      <c r="H145" s="188">
        <v>35</v>
      </c>
      <c r="I145" s="189"/>
      <c r="J145" s="190">
        <f t="shared" si="10"/>
        <v>0</v>
      </c>
      <c r="K145" s="191"/>
      <c r="L145" s="36"/>
      <c r="M145" s="192" t="s">
        <v>1</v>
      </c>
      <c r="N145" s="193" t="s">
        <v>38</v>
      </c>
      <c r="O145" s="68"/>
      <c r="P145" s="194">
        <f t="shared" si="11"/>
        <v>0</v>
      </c>
      <c r="Q145" s="194">
        <v>0</v>
      </c>
      <c r="R145" s="194">
        <f t="shared" si="12"/>
        <v>0</v>
      </c>
      <c r="S145" s="194">
        <v>0</v>
      </c>
      <c r="T145" s="195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149</v>
      </c>
      <c r="AT145" s="196" t="s">
        <v>145</v>
      </c>
      <c r="AU145" s="196" t="s">
        <v>80</v>
      </c>
      <c r="AY145" s="14" t="s">
        <v>142</v>
      </c>
      <c r="BE145" s="197">
        <f t="shared" si="14"/>
        <v>0</v>
      </c>
      <c r="BF145" s="197">
        <f t="shared" si="15"/>
        <v>0</v>
      </c>
      <c r="BG145" s="197">
        <f t="shared" si="16"/>
        <v>0</v>
      </c>
      <c r="BH145" s="197">
        <f t="shared" si="17"/>
        <v>0</v>
      </c>
      <c r="BI145" s="197">
        <f t="shared" si="18"/>
        <v>0</v>
      </c>
      <c r="BJ145" s="14" t="s">
        <v>150</v>
      </c>
      <c r="BK145" s="197">
        <f t="shared" si="19"/>
        <v>0</v>
      </c>
      <c r="BL145" s="14" t="s">
        <v>149</v>
      </c>
      <c r="BM145" s="196" t="s">
        <v>380</v>
      </c>
    </row>
    <row r="146" spans="1:65" s="2" customFormat="1" ht="24.2" customHeight="1">
      <c r="A146" s="31"/>
      <c r="B146" s="32"/>
      <c r="C146" s="184" t="s">
        <v>225</v>
      </c>
      <c r="D146" s="184" t="s">
        <v>145</v>
      </c>
      <c r="E146" s="185" t="s">
        <v>754</v>
      </c>
      <c r="F146" s="186" t="s">
        <v>755</v>
      </c>
      <c r="G146" s="187" t="s">
        <v>162</v>
      </c>
      <c r="H146" s="188">
        <v>32</v>
      </c>
      <c r="I146" s="189"/>
      <c r="J146" s="190">
        <f t="shared" si="1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149</v>
      </c>
      <c r="AT146" s="196" t="s">
        <v>145</v>
      </c>
      <c r="AU146" s="196" t="s">
        <v>80</v>
      </c>
      <c r="AY146" s="14" t="s">
        <v>142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4" t="s">
        <v>150</v>
      </c>
      <c r="BK146" s="197">
        <f t="shared" si="19"/>
        <v>0</v>
      </c>
      <c r="BL146" s="14" t="s">
        <v>149</v>
      </c>
      <c r="BM146" s="196" t="s">
        <v>402</v>
      </c>
    </row>
    <row r="147" spans="1:65" s="2" customFormat="1" ht="24.2" customHeight="1">
      <c r="A147" s="31"/>
      <c r="B147" s="32"/>
      <c r="C147" s="184" t="s">
        <v>229</v>
      </c>
      <c r="D147" s="184" t="s">
        <v>145</v>
      </c>
      <c r="E147" s="185" t="s">
        <v>756</v>
      </c>
      <c r="F147" s="186" t="s">
        <v>757</v>
      </c>
      <c r="G147" s="187" t="s">
        <v>162</v>
      </c>
      <c r="H147" s="188">
        <v>21</v>
      </c>
      <c r="I147" s="189"/>
      <c r="J147" s="190">
        <f t="shared" si="10"/>
        <v>0</v>
      </c>
      <c r="K147" s="191"/>
      <c r="L147" s="36"/>
      <c r="M147" s="192" t="s">
        <v>1</v>
      </c>
      <c r="N147" s="193" t="s">
        <v>38</v>
      </c>
      <c r="O147" s="68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149</v>
      </c>
      <c r="AT147" s="196" t="s">
        <v>145</v>
      </c>
      <c r="AU147" s="196" t="s">
        <v>80</v>
      </c>
      <c r="AY147" s="14" t="s">
        <v>142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4" t="s">
        <v>150</v>
      </c>
      <c r="BK147" s="197">
        <f t="shared" si="19"/>
        <v>0</v>
      </c>
      <c r="BL147" s="14" t="s">
        <v>149</v>
      </c>
      <c r="BM147" s="196" t="s">
        <v>408</v>
      </c>
    </row>
    <row r="148" spans="1:65" s="2" customFormat="1" ht="14.45" customHeight="1">
      <c r="A148" s="31"/>
      <c r="B148" s="32"/>
      <c r="C148" s="184" t="s">
        <v>7</v>
      </c>
      <c r="D148" s="184" t="s">
        <v>145</v>
      </c>
      <c r="E148" s="185" t="s">
        <v>758</v>
      </c>
      <c r="F148" s="186" t="s">
        <v>759</v>
      </c>
      <c r="G148" s="187" t="s">
        <v>760</v>
      </c>
      <c r="H148" s="188">
        <v>3</v>
      </c>
      <c r="I148" s="189"/>
      <c r="J148" s="190">
        <f t="shared" si="1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1"/>
        <v>0</v>
      </c>
      <c r="Q148" s="194">
        <v>0</v>
      </c>
      <c r="R148" s="194">
        <f t="shared" si="12"/>
        <v>0</v>
      </c>
      <c r="S148" s="194">
        <v>0</v>
      </c>
      <c r="T148" s="195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149</v>
      </c>
      <c r="AT148" s="196" t="s">
        <v>145</v>
      </c>
      <c r="AU148" s="196" t="s">
        <v>80</v>
      </c>
      <c r="AY148" s="14" t="s">
        <v>142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150</v>
      </c>
      <c r="BK148" s="197">
        <f t="shared" si="19"/>
        <v>0</v>
      </c>
      <c r="BL148" s="14" t="s">
        <v>149</v>
      </c>
      <c r="BM148" s="196" t="s">
        <v>419</v>
      </c>
    </row>
    <row r="149" spans="1:65" s="2" customFormat="1" ht="24.2" customHeight="1">
      <c r="A149" s="31"/>
      <c r="B149" s="32"/>
      <c r="C149" s="184" t="s">
        <v>236</v>
      </c>
      <c r="D149" s="184" t="s">
        <v>145</v>
      </c>
      <c r="E149" s="185" t="s">
        <v>761</v>
      </c>
      <c r="F149" s="186" t="s">
        <v>762</v>
      </c>
      <c r="G149" s="187" t="s">
        <v>162</v>
      </c>
      <c r="H149" s="188">
        <v>7</v>
      </c>
      <c r="I149" s="189"/>
      <c r="J149" s="190">
        <f t="shared" si="10"/>
        <v>0</v>
      </c>
      <c r="K149" s="191"/>
      <c r="L149" s="36"/>
      <c r="M149" s="192" t="s">
        <v>1</v>
      </c>
      <c r="N149" s="193" t="s">
        <v>38</v>
      </c>
      <c r="O149" s="68"/>
      <c r="P149" s="194">
        <f t="shared" si="11"/>
        <v>0</v>
      </c>
      <c r="Q149" s="194">
        <v>0</v>
      </c>
      <c r="R149" s="194">
        <f t="shared" si="12"/>
        <v>0</v>
      </c>
      <c r="S149" s="194">
        <v>0</v>
      </c>
      <c r="T149" s="195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149</v>
      </c>
      <c r="AT149" s="196" t="s">
        <v>145</v>
      </c>
      <c r="AU149" s="196" t="s">
        <v>80</v>
      </c>
      <c r="AY149" s="14" t="s">
        <v>142</v>
      </c>
      <c r="BE149" s="197">
        <f t="shared" si="14"/>
        <v>0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4" t="s">
        <v>150</v>
      </c>
      <c r="BK149" s="197">
        <f t="shared" si="19"/>
        <v>0</v>
      </c>
      <c r="BL149" s="14" t="s">
        <v>149</v>
      </c>
      <c r="BM149" s="196" t="s">
        <v>445</v>
      </c>
    </row>
    <row r="150" spans="1:65" s="2" customFormat="1" ht="24.2" customHeight="1">
      <c r="A150" s="31"/>
      <c r="B150" s="32"/>
      <c r="C150" s="184" t="s">
        <v>242</v>
      </c>
      <c r="D150" s="184" t="s">
        <v>145</v>
      </c>
      <c r="E150" s="185" t="s">
        <v>763</v>
      </c>
      <c r="F150" s="186" t="s">
        <v>764</v>
      </c>
      <c r="G150" s="187" t="s">
        <v>162</v>
      </c>
      <c r="H150" s="188">
        <v>3</v>
      </c>
      <c r="I150" s="189"/>
      <c r="J150" s="190">
        <f t="shared" si="10"/>
        <v>0</v>
      </c>
      <c r="K150" s="191"/>
      <c r="L150" s="36"/>
      <c r="M150" s="192" t="s">
        <v>1</v>
      </c>
      <c r="N150" s="193" t="s">
        <v>38</v>
      </c>
      <c r="O150" s="68"/>
      <c r="P150" s="194">
        <f t="shared" si="11"/>
        <v>0</v>
      </c>
      <c r="Q150" s="194">
        <v>0</v>
      </c>
      <c r="R150" s="194">
        <f t="shared" si="12"/>
        <v>0</v>
      </c>
      <c r="S150" s="194">
        <v>0</v>
      </c>
      <c r="T150" s="195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149</v>
      </c>
      <c r="AT150" s="196" t="s">
        <v>145</v>
      </c>
      <c r="AU150" s="196" t="s">
        <v>80</v>
      </c>
      <c r="AY150" s="14" t="s">
        <v>142</v>
      </c>
      <c r="BE150" s="197">
        <f t="shared" si="14"/>
        <v>0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4" t="s">
        <v>150</v>
      </c>
      <c r="BK150" s="197">
        <f t="shared" si="19"/>
        <v>0</v>
      </c>
      <c r="BL150" s="14" t="s">
        <v>149</v>
      </c>
      <c r="BM150" s="196" t="s">
        <v>498</v>
      </c>
    </row>
    <row r="151" spans="1:65" s="2" customFormat="1" ht="37.9" customHeight="1">
      <c r="A151" s="31"/>
      <c r="B151" s="32"/>
      <c r="C151" s="184" t="s">
        <v>249</v>
      </c>
      <c r="D151" s="184" t="s">
        <v>145</v>
      </c>
      <c r="E151" s="185" t="s">
        <v>765</v>
      </c>
      <c r="F151" s="186" t="s">
        <v>766</v>
      </c>
      <c r="G151" s="187" t="s">
        <v>482</v>
      </c>
      <c r="H151" s="188">
        <v>86</v>
      </c>
      <c r="I151" s="189"/>
      <c r="J151" s="190">
        <f t="shared" si="10"/>
        <v>0</v>
      </c>
      <c r="K151" s="191"/>
      <c r="L151" s="36"/>
      <c r="M151" s="192" t="s">
        <v>1</v>
      </c>
      <c r="N151" s="193" t="s">
        <v>38</v>
      </c>
      <c r="O151" s="68"/>
      <c r="P151" s="194">
        <f t="shared" si="11"/>
        <v>0</v>
      </c>
      <c r="Q151" s="194">
        <v>0</v>
      </c>
      <c r="R151" s="194">
        <f t="shared" si="12"/>
        <v>0</v>
      </c>
      <c r="S151" s="194">
        <v>0</v>
      </c>
      <c r="T151" s="195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149</v>
      </c>
      <c r="AT151" s="196" t="s">
        <v>145</v>
      </c>
      <c r="AU151" s="196" t="s">
        <v>80</v>
      </c>
      <c r="AY151" s="14" t="s">
        <v>142</v>
      </c>
      <c r="BE151" s="197">
        <f t="shared" si="14"/>
        <v>0</v>
      </c>
      <c r="BF151" s="197">
        <f t="shared" si="15"/>
        <v>0</v>
      </c>
      <c r="BG151" s="197">
        <f t="shared" si="16"/>
        <v>0</v>
      </c>
      <c r="BH151" s="197">
        <f t="shared" si="17"/>
        <v>0</v>
      </c>
      <c r="BI151" s="197">
        <f t="shared" si="18"/>
        <v>0</v>
      </c>
      <c r="BJ151" s="14" t="s">
        <v>150</v>
      </c>
      <c r="BK151" s="197">
        <f t="shared" si="19"/>
        <v>0</v>
      </c>
      <c r="BL151" s="14" t="s">
        <v>149</v>
      </c>
      <c r="BM151" s="196" t="s">
        <v>506</v>
      </c>
    </row>
    <row r="152" spans="1:65" s="2" customFormat="1" ht="24.2" customHeight="1">
      <c r="A152" s="31"/>
      <c r="B152" s="32"/>
      <c r="C152" s="184" t="s">
        <v>254</v>
      </c>
      <c r="D152" s="184" t="s">
        <v>145</v>
      </c>
      <c r="E152" s="185" t="s">
        <v>767</v>
      </c>
      <c r="F152" s="186" t="s">
        <v>768</v>
      </c>
      <c r="G152" s="187" t="s">
        <v>482</v>
      </c>
      <c r="H152" s="188">
        <v>86</v>
      </c>
      <c r="I152" s="189"/>
      <c r="J152" s="190">
        <f t="shared" si="10"/>
        <v>0</v>
      </c>
      <c r="K152" s="191"/>
      <c r="L152" s="36"/>
      <c r="M152" s="192" t="s">
        <v>1</v>
      </c>
      <c r="N152" s="193" t="s">
        <v>38</v>
      </c>
      <c r="O152" s="68"/>
      <c r="P152" s="194">
        <f t="shared" si="11"/>
        <v>0</v>
      </c>
      <c r="Q152" s="194">
        <v>0</v>
      </c>
      <c r="R152" s="194">
        <f t="shared" si="12"/>
        <v>0</v>
      </c>
      <c r="S152" s="194">
        <v>0</v>
      </c>
      <c r="T152" s="195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149</v>
      </c>
      <c r="AT152" s="196" t="s">
        <v>145</v>
      </c>
      <c r="AU152" s="196" t="s">
        <v>80</v>
      </c>
      <c r="AY152" s="14" t="s">
        <v>142</v>
      </c>
      <c r="BE152" s="197">
        <f t="shared" si="14"/>
        <v>0</v>
      </c>
      <c r="BF152" s="197">
        <f t="shared" si="15"/>
        <v>0</v>
      </c>
      <c r="BG152" s="197">
        <f t="shared" si="16"/>
        <v>0</v>
      </c>
      <c r="BH152" s="197">
        <f t="shared" si="17"/>
        <v>0</v>
      </c>
      <c r="BI152" s="197">
        <f t="shared" si="18"/>
        <v>0</v>
      </c>
      <c r="BJ152" s="14" t="s">
        <v>150</v>
      </c>
      <c r="BK152" s="197">
        <f t="shared" si="19"/>
        <v>0</v>
      </c>
      <c r="BL152" s="14" t="s">
        <v>149</v>
      </c>
      <c r="BM152" s="196" t="s">
        <v>514</v>
      </c>
    </row>
    <row r="153" spans="1:65" s="2" customFormat="1" ht="37.9" customHeight="1">
      <c r="A153" s="31"/>
      <c r="B153" s="32"/>
      <c r="C153" s="184" t="s">
        <v>258</v>
      </c>
      <c r="D153" s="184" t="s">
        <v>145</v>
      </c>
      <c r="E153" s="185" t="s">
        <v>769</v>
      </c>
      <c r="F153" s="186" t="s">
        <v>770</v>
      </c>
      <c r="G153" s="187" t="s">
        <v>771</v>
      </c>
      <c r="H153" s="188">
        <v>1</v>
      </c>
      <c r="I153" s="189"/>
      <c r="J153" s="190">
        <f t="shared" si="1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11"/>
        <v>0</v>
      </c>
      <c r="Q153" s="194">
        <v>0</v>
      </c>
      <c r="R153" s="194">
        <f t="shared" si="12"/>
        <v>0</v>
      </c>
      <c r="S153" s="194">
        <v>0</v>
      </c>
      <c r="T153" s="195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149</v>
      </c>
      <c r="AT153" s="196" t="s">
        <v>145</v>
      </c>
      <c r="AU153" s="196" t="s">
        <v>80</v>
      </c>
      <c r="AY153" s="14" t="s">
        <v>142</v>
      </c>
      <c r="BE153" s="197">
        <f t="shared" si="14"/>
        <v>0</v>
      </c>
      <c r="BF153" s="197">
        <f t="shared" si="15"/>
        <v>0</v>
      </c>
      <c r="BG153" s="197">
        <f t="shared" si="16"/>
        <v>0</v>
      </c>
      <c r="BH153" s="197">
        <f t="shared" si="17"/>
        <v>0</v>
      </c>
      <c r="BI153" s="197">
        <f t="shared" si="18"/>
        <v>0</v>
      </c>
      <c r="BJ153" s="14" t="s">
        <v>150</v>
      </c>
      <c r="BK153" s="197">
        <f t="shared" si="19"/>
        <v>0</v>
      </c>
      <c r="BL153" s="14" t="s">
        <v>149</v>
      </c>
      <c r="BM153" s="196" t="s">
        <v>522</v>
      </c>
    </row>
    <row r="154" spans="1:65" s="2" customFormat="1" ht="24.2" customHeight="1">
      <c r="A154" s="31"/>
      <c r="B154" s="32"/>
      <c r="C154" s="184" t="s">
        <v>262</v>
      </c>
      <c r="D154" s="184" t="s">
        <v>145</v>
      </c>
      <c r="E154" s="185" t="s">
        <v>772</v>
      </c>
      <c r="F154" s="186" t="s">
        <v>773</v>
      </c>
      <c r="G154" s="187" t="s">
        <v>411</v>
      </c>
      <c r="H154" s="209"/>
      <c r="I154" s="189"/>
      <c r="J154" s="190">
        <f t="shared" si="1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11"/>
        <v>0</v>
      </c>
      <c r="Q154" s="194">
        <v>0</v>
      </c>
      <c r="R154" s="194">
        <f t="shared" si="12"/>
        <v>0</v>
      </c>
      <c r="S154" s="194">
        <v>0</v>
      </c>
      <c r="T154" s="195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149</v>
      </c>
      <c r="AT154" s="196" t="s">
        <v>145</v>
      </c>
      <c r="AU154" s="196" t="s">
        <v>80</v>
      </c>
      <c r="AY154" s="14" t="s">
        <v>142</v>
      </c>
      <c r="BE154" s="197">
        <f t="shared" si="14"/>
        <v>0</v>
      </c>
      <c r="BF154" s="197">
        <f t="shared" si="15"/>
        <v>0</v>
      </c>
      <c r="BG154" s="197">
        <f t="shared" si="16"/>
        <v>0</v>
      </c>
      <c r="BH154" s="197">
        <f t="shared" si="17"/>
        <v>0</v>
      </c>
      <c r="BI154" s="197">
        <f t="shared" si="18"/>
        <v>0</v>
      </c>
      <c r="BJ154" s="14" t="s">
        <v>150</v>
      </c>
      <c r="BK154" s="197">
        <f t="shared" si="19"/>
        <v>0</v>
      </c>
      <c r="BL154" s="14" t="s">
        <v>149</v>
      </c>
      <c r="BM154" s="196" t="s">
        <v>530</v>
      </c>
    </row>
    <row r="155" spans="1:65" s="12" customFormat="1" ht="25.9" customHeight="1">
      <c r="B155" s="168"/>
      <c r="C155" s="169"/>
      <c r="D155" s="170" t="s">
        <v>71</v>
      </c>
      <c r="E155" s="171" t="s">
        <v>774</v>
      </c>
      <c r="F155" s="171" t="s">
        <v>775</v>
      </c>
      <c r="G155" s="169"/>
      <c r="H155" s="169"/>
      <c r="I155" s="172"/>
      <c r="J155" s="173">
        <f>BK155</f>
        <v>0</v>
      </c>
      <c r="K155" s="169"/>
      <c r="L155" s="174"/>
      <c r="M155" s="175"/>
      <c r="N155" s="176"/>
      <c r="O155" s="176"/>
      <c r="P155" s="177">
        <v>0</v>
      </c>
      <c r="Q155" s="176"/>
      <c r="R155" s="177">
        <v>0</v>
      </c>
      <c r="S155" s="176"/>
      <c r="T155" s="178">
        <v>0</v>
      </c>
      <c r="AR155" s="179" t="s">
        <v>80</v>
      </c>
      <c r="AT155" s="180" t="s">
        <v>71</v>
      </c>
      <c r="AU155" s="180" t="s">
        <v>72</v>
      </c>
      <c r="AY155" s="179" t="s">
        <v>142</v>
      </c>
      <c r="BK155" s="181">
        <v>0</v>
      </c>
    </row>
    <row r="156" spans="1:65" s="12" customFormat="1" ht="25.9" customHeight="1">
      <c r="B156" s="168"/>
      <c r="C156" s="169"/>
      <c r="D156" s="170" t="s">
        <v>71</v>
      </c>
      <c r="E156" s="171" t="s">
        <v>776</v>
      </c>
      <c r="F156" s="171" t="s">
        <v>777</v>
      </c>
      <c r="G156" s="169"/>
      <c r="H156" s="169"/>
      <c r="I156" s="172"/>
      <c r="J156" s="173">
        <f>BK156</f>
        <v>0</v>
      </c>
      <c r="K156" s="169"/>
      <c r="L156" s="174"/>
      <c r="M156" s="175"/>
      <c r="N156" s="176"/>
      <c r="O156" s="176"/>
      <c r="P156" s="177">
        <f>SUM(P157:P176)</f>
        <v>0</v>
      </c>
      <c r="Q156" s="176"/>
      <c r="R156" s="177">
        <f>SUM(R157:R176)</f>
        <v>4.2000000000000006E-3</v>
      </c>
      <c r="S156" s="176"/>
      <c r="T156" s="178">
        <f>SUM(T157:T176)</f>
        <v>0</v>
      </c>
      <c r="AR156" s="179" t="s">
        <v>80</v>
      </c>
      <c r="AT156" s="180" t="s">
        <v>71</v>
      </c>
      <c r="AU156" s="180" t="s">
        <v>72</v>
      </c>
      <c r="AY156" s="179" t="s">
        <v>142</v>
      </c>
      <c r="BK156" s="181">
        <f>SUM(BK157:BK176)</f>
        <v>0</v>
      </c>
    </row>
    <row r="157" spans="1:65" s="2" customFormat="1" ht="24.2" customHeight="1">
      <c r="A157" s="31"/>
      <c r="B157" s="32"/>
      <c r="C157" s="184" t="s">
        <v>268</v>
      </c>
      <c r="D157" s="184" t="s">
        <v>145</v>
      </c>
      <c r="E157" s="185" t="s">
        <v>778</v>
      </c>
      <c r="F157" s="186" t="s">
        <v>779</v>
      </c>
      <c r="G157" s="187" t="s">
        <v>771</v>
      </c>
      <c r="H157" s="188">
        <v>1</v>
      </c>
      <c r="I157" s="189"/>
      <c r="J157" s="190">
        <f t="shared" ref="J157:J176" si="20">ROUND(I157*H157,2)</f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ref="P157:P176" si="21">O157*H157</f>
        <v>0</v>
      </c>
      <c r="Q157" s="194">
        <v>0</v>
      </c>
      <c r="R157" s="194">
        <f t="shared" ref="R157:R176" si="22">Q157*H157</f>
        <v>0</v>
      </c>
      <c r="S157" s="194">
        <v>0</v>
      </c>
      <c r="T157" s="195">
        <f t="shared" ref="T157:T176" si="23"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149</v>
      </c>
      <c r="AT157" s="196" t="s">
        <v>145</v>
      </c>
      <c r="AU157" s="196" t="s">
        <v>80</v>
      </c>
      <c r="AY157" s="14" t="s">
        <v>142</v>
      </c>
      <c r="BE157" s="197">
        <f t="shared" ref="BE157:BE176" si="24">IF(N157="základní",J157,0)</f>
        <v>0</v>
      </c>
      <c r="BF157" s="197">
        <f t="shared" ref="BF157:BF176" si="25">IF(N157="snížená",J157,0)</f>
        <v>0</v>
      </c>
      <c r="BG157" s="197">
        <f t="shared" ref="BG157:BG176" si="26">IF(N157="zákl. přenesená",J157,0)</f>
        <v>0</v>
      </c>
      <c r="BH157" s="197">
        <f t="shared" ref="BH157:BH176" si="27">IF(N157="sníž. přenesená",J157,0)</f>
        <v>0</v>
      </c>
      <c r="BI157" s="197">
        <f t="shared" ref="BI157:BI176" si="28">IF(N157="nulová",J157,0)</f>
        <v>0</v>
      </c>
      <c r="BJ157" s="14" t="s">
        <v>150</v>
      </c>
      <c r="BK157" s="197">
        <f t="shared" ref="BK157:BK176" si="29">ROUND(I157*H157,2)</f>
        <v>0</v>
      </c>
      <c r="BL157" s="14" t="s">
        <v>149</v>
      </c>
      <c r="BM157" s="196" t="s">
        <v>586</v>
      </c>
    </row>
    <row r="158" spans="1:65" s="2" customFormat="1" ht="24.2" customHeight="1">
      <c r="A158" s="31"/>
      <c r="B158" s="32"/>
      <c r="C158" s="184" t="s">
        <v>272</v>
      </c>
      <c r="D158" s="184" t="s">
        <v>145</v>
      </c>
      <c r="E158" s="185" t="s">
        <v>780</v>
      </c>
      <c r="F158" s="186" t="s">
        <v>781</v>
      </c>
      <c r="G158" s="187" t="s">
        <v>771</v>
      </c>
      <c r="H158" s="188">
        <v>2</v>
      </c>
      <c r="I158" s="189"/>
      <c r="J158" s="190">
        <f t="shared" si="2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21"/>
        <v>0</v>
      </c>
      <c r="Q158" s="194">
        <v>0</v>
      </c>
      <c r="R158" s="194">
        <f t="shared" si="22"/>
        <v>0</v>
      </c>
      <c r="S158" s="194">
        <v>0</v>
      </c>
      <c r="T158" s="195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149</v>
      </c>
      <c r="AT158" s="196" t="s">
        <v>145</v>
      </c>
      <c r="AU158" s="196" t="s">
        <v>80</v>
      </c>
      <c r="AY158" s="14" t="s">
        <v>142</v>
      </c>
      <c r="BE158" s="197">
        <f t="shared" si="24"/>
        <v>0</v>
      </c>
      <c r="BF158" s="197">
        <f t="shared" si="25"/>
        <v>0</v>
      </c>
      <c r="BG158" s="197">
        <f t="shared" si="26"/>
        <v>0</v>
      </c>
      <c r="BH158" s="197">
        <f t="shared" si="27"/>
        <v>0</v>
      </c>
      <c r="BI158" s="197">
        <f t="shared" si="28"/>
        <v>0</v>
      </c>
      <c r="BJ158" s="14" t="s">
        <v>150</v>
      </c>
      <c r="BK158" s="197">
        <f t="shared" si="29"/>
        <v>0</v>
      </c>
      <c r="BL158" s="14" t="s">
        <v>149</v>
      </c>
      <c r="BM158" s="196" t="s">
        <v>594</v>
      </c>
    </row>
    <row r="159" spans="1:65" s="2" customFormat="1" ht="24.2" customHeight="1">
      <c r="A159" s="31"/>
      <c r="B159" s="32"/>
      <c r="C159" s="198" t="s">
        <v>276</v>
      </c>
      <c r="D159" s="198" t="s">
        <v>174</v>
      </c>
      <c r="E159" s="199" t="s">
        <v>782</v>
      </c>
      <c r="F159" s="200" t="s">
        <v>783</v>
      </c>
      <c r="G159" s="201" t="s">
        <v>771</v>
      </c>
      <c r="H159" s="202">
        <v>3</v>
      </c>
      <c r="I159" s="203"/>
      <c r="J159" s="204">
        <f t="shared" si="20"/>
        <v>0</v>
      </c>
      <c r="K159" s="205"/>
      <c r="L159" s="206"/>
      <c r="M159" s="207" t="s">
        <v>1</v>
      </c>
      <c r="N159" s="208" t="s">
        <v>38</v>
      </c>
      <c r="O159" s="68"/>
      <c r="P159" s="194">
        <f t="shared" si="21"/>
        <v>0</v>
      </c>
      <c r="Q159" s="194">
        <v>0</v>
      </c>
      <c r="R159" s="194">
        <f t="shared" si="22"/>
        <v>0</v>
      </c>
      <c r="S159" s="194">
        <v>0</v>
      </c>
      <c r="T159" s="195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178</v>
      </c>
      <c r="AT159" s="196" t="s">
        <v>174</v>
      </c>
      <c r="AU159" s="196" t="s">
        <v>80</v>
      </c>
      <c r="AY159" s="14" t="s">
        <v>142</v>
      </c>
      <c r="BE159" s="197">
        <f t="shared" si="24"/>
        <v>0</v>
      </c>
      <c r="BF159" s="197">
        <f t="shared" si="25"/>
        <v>0</v>
      </c>
      <c r="BG159" s="197">
        <f t="shared" si="26"/>
        <v>0</v>
      </c>
      <c r="BH159" s="197">
        <f t="shared" si="27"/>
        <v>0</v>
      </c>
      <c r="BI159" s="197">
        <f t="shared" si="28"/>
        <v>0</v>
      </c>
      <c r="BJ159" s="14" t="s">
        <v>150</v>
      </c>
      <c r="BK159" s="197">
        <f t="shared" si="29"/>
        <v>0</v>
      </c>
      <c r="BL159" s="14" t="s">
        <v>149</v>
      </c>
      <c r="BM159" s="196" t="s">
        <v>604</v>
      </c>
    </row>
    <row r="160" spans="1:65" s="2" customFormat="1" ht="37.9" customHeight="1">
      <c r="A160" s="31"/>
      <c r="B160" s="32"/>
      <c r="C160" s="184" t="s">
        <v>280</v>
      </c>
      <c r="D160" s="184" t="s">
        <v>145</v>
      </c>
      <c r="E160" s="185" t="s">
        <v>784</v>
      </c>
      <c r="F160" s="186" t="s">
        <v>785</v>
      </c>
      <c r="G160" s="187" t="s">
        <v>771</v>
      </c>
      <c r="H160" s="188">
        <v>3</v>
      </c>
      <c r="I160" s="189"/>
      <c r="J160" s="190">
        <f t="shared" si="20"/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si="21"/>
        <v>0</v>
      </c>
      <c r="Q160" s="194">
        <v>0</v>
      </c>
      <c r="R160" s="194">
        <f t="shared" si="22"/>
        <v>0</v>
      </c>
      <c r="S160" s="194">
        <v>0</v>
      </c>
      <c r="T160" s="195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149</v>
      </c>
      <c r="AT160" s="196" t="s">
        <v>145</v>
      </c>
      <c r="AU160" s="196" t="s">
        <v>80</v>
      </c>
      <c r="AY160" s="14" t="s">
        <v>142</v>
      </c>
      <c r="BE160" s="197">
        <f t="shared" si="24"/>
        <v>0</v>
      </c>
      <c r="BF160" s="197">
        <f t="shared" si="25"/>
        <v>0</v>
      </c>
      <c r="BG160" s="197">
        <f t="shared" si="26"/>
        <v>0</v>
      </c>
      <c r="BH160" s="197">
        <f t="shared" si="27"/>
        <v>0</v>
      </c>
      <c r="BI160" s="197">
        <f t="shared" si="28"/>
        <v>0</v>
      </c>
      <c r="BJ160" s="14" t="s">
        <v>150</v>
      </c>
      <c r="BK160" s="197">
        <f t="shared" si="29"/>
        <v>0</v>
      </c>
      <c r="BL160" s="14" t="s">
        <v>149</v>
      </c>
      <c r="BM160" s="196" t="s">
        <v>614</v>
      </c>
    </row>
    <row r="161" spans="1:65" s="2" customFormat="1" ht="24.2" customHeight="1">
      <c r="A161" s="31"/>
      <c r="B161" s="32"/>
      <c r="C161" s="184" t="s">
        <v>284</v>
      </c>
      <c r="D161" s="184" t="s">
        <v>145</v>
      </c>
      <c r="E161" s="185" t="s">
        <v>786</v>
      </c>
      <c r="F161" s="186" t="s">
        <v>787</v>
      </c>
      <c r="G161" s="187" t="s">
        <v>771</v>
      </c>
      <c r="H161" s="188">
        <v>3</v>
      </c>
      <c r="I161" s="189"/>
      <c r="J161" s="190">
        <f t="shared" si="20"/>
        <v>0</v>
      </c>
      <c r="K161" s="191"/>
      <c r="L161" s="36"/>
      <c r="M161" s="192" t="s">
        <v>1</v>
      </c>
      <c r="N161" s="193" t="s">
        <v>38</v>
      </c>
      <c r="O161" s="68"/>
      <c r="P161" s="194">
        <f t="shared" si="21"/>
        <v>0</v>
      </c>
      <c r="Q161" s="194">
        <v>0</v>
      </c>
      <c r="R161" s="194">
        <f t="shared" si="22"/>
        <v>0</v>
      </c>
      <c r="S161" s="194">
        <v>0</v>
      </c>
      <c r="T161" s="195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149</v>
      </c>
      <c r="AT161" s="196" t="s">
        <v>145</v>
      </c>
      <c r="AU161" s="196" t="s">
        <v>80</v>
      </c>
      <c r="AY161" s="14" t="s">
        <v>142</v>
      </c>
      <c r="BE161" s="197">
        <f t="shared" si="24"/>
        <v>0</v>
      </c>
      <c r="BF161" s="197">
        <f t="shared" si="25"/>
        <v>0</v>
      </c>
      <c r="BG161" s="197">
        <f t="shared" si="26"/>
        <v>0</v>
      </c>
      <c r="BH161" s="197">
        <f t="shared" si="27"/>
        <v>0</v>
      </c>
      <c r="BI161" s="197">
        <f t="shared" si="28"/>
        <v>0</v>
      </c>
      <c r="BJ161" s="14" t="s">
        <v>150</v>
      </c>
      <c r="BK161" s="197">
        <f t="shared" si="29"/>
        <v>0</v>
      </c>
      <c r="BL161" s="14" t="s">
        <v>149</v>
      </c>
      <c r="BM161" s="196" t="s">
        <v>622</v>
      </c>
    </row>
    <row r="162" spans="1:65" s="2" customFormat="1" ht="24.2" customHeight="1">
      <c r="A162" s="31"/>
      <c r="B162" s="32"/>
      <c r="C162" s="184" t="s">
        <v>286</v>
      </c>
      <c r="D162" s="184" t="s">
        <v>145</v>
      </c>
      <c r="E162" s="185" t="s">
        <v>788</v>
      </c>
      <c r="F162" s="186" t="s">
        <v>789</v>
      </c>
      <c r="G162" s="187" t="s">
        <v>771</v>
      </c>
      <c r="H162" s="188">
        <v>15</v>
      </c>
      <c r="I162" s="189"/>
      <c r="J162" s="190">
        <f t="shared" si="2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21"/>
        <v>0</v>
      </c>
      <c r="Q162" s="194">
        <v>0</v>
      </c>
      <c r="R162" s="194">
        <f t="shared" si="22"/>
        <v>0</v>
      </c>
      <c r="S162" s="194">
        <v>0</v>
      </c>
      <c r="T162" s="195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149</v>
      </c>
      <c r="AT162" s="196" t="s">
        <v>145</v>
      </c>
      <c r="AU162" s="196" t="s">
        <v>80</v>
      </c>
      <c r="AY162" s="14" t="s">
        <v>142</v>
      </c>
      <c r="BE162" s="197">
        <f t="shared" si="24"/>
        <v>0</v>
      </c>
      <c r="BF162" s="197">
        <f t="shared" si="25"/>
        <v>0</v>
      </c>
      <c r="BG162" s="197">
        <f t="shared" si="26"/>
        <v>0</v>
      </c>
      <c r="BH162" s="197">
        <f t="shared" si="27"/>
        <v>0</v>
      </c>
      <c r="BI162" s="197">
        <f t="shared" si="28"/>
        <v>0</v>
      </c>
      <c r="BJ162" s="14" t="s">
        <v>150</v>
      </c>
      <c r="BK162" s="197">
        <f t="shared" si="29"/>
        <v>0</v>
      </c>
      <c r="BL162" s="14" t="s">
        <v>149</v>
      </c>
      <c r="BM162" s="196" t="s">
        <v>647</v>
      </c>
    </row>
    <row r="163" spans="1:65" s="2" customFormat="1" ht="14.45" customHeight="1">
      <c r="A163" s="31"/>
      <c r="B163" s="32"/>
      <c r="C163" s="198" t="s">
        <v>292</v>
      </c>
      <c r="D163" s="198" t="s">
        <v>174</v>
      </c>
      <c r="E163" s="199" t="s">
        <v>790</v>
      </c>
      <c r="F163" s="200" t="s">
        <v>791</v>
      </c>
      <c r="G163" s="201" t="s">
        <v>162</v>
      </c>
      <c r="H163" s="202">
        <v>3</v>
      </c>
      <c r="I163" s="203"/>
      <c r="J163" s="204">
        <f t="shared" si="20"/>
        <v>0</v>
      </c>
      <c r="K163" s="205"/>
      <c r="L163" s="206"/>
      <c r="M163" s="207" t="s">
        <v>1</v>
      </c>
      <c r="N163" s="208" t="s">
        <v>38</v>
      </c>
      <c r="O163" s="68"/>
      <c r="P163" s="194">
        <f t="shared" si="21"/>
        <v>0</v>
      </c>
      <c r="Q163" s="194">
        <v>1E-3</v>
      </c>
      <c r="R163" s="194">
        <f t="shared" si="22"/>
        <v>3.0000000000000001E-3</v>
      </c>
      <c r="S163" s="194">
        <v>0</v>
      </c>
      <c r="T163" s="195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178</v>
      </c>
      <c r="AT163" s="196" t="s">
        <v>174</v>
      </c>
      <c r="AU163" s="196" t="s">
        <v>80</v>
      </c>
      <c r="AY163" s="14" t="s">
        <v>142</v>
      </c>
      <c r="BE163" s="197">
        <f t="shared" si="24"/>
        <v>0</v>
      </c>
      <c r="BF163" s="197">
        <f t="shared" si="25"/>
        <v>0</v>
      </c>
      <c r="BG163" s="197">
        <f t="shared" si="26"/>
        <v>0</v>
      </c>
      <c r="BH163" s="197">
        <f t="shared" si="27"/>
        <v>0</v>
      </c>
      <c r="BI163" s="197">
        <f t="shared" si="28"/>
        <v>0</v>
      </c>
      <c r="BJ163" s="14" t="s">
        <v>150</v>
      </c>
      <c r="BK163" s="197">
        <f t="shared" si="29"/>
        <v>0</v>
      </c>
      <c r="BL163" s="14" t="s">
        <v>149</v>
      </c>
      <c r="BM163" s="196" t="s">
        <v>792</v>
      </c>
    </row>
    <row r="164" spans="1:65" s="2" customFormat="1" ht="24.2" customHeight="1">
      <c r="A164" s="31"/>
      <c r="B164" s="32"/>
      <c r="C164" s="184" t="s">
        <v>296</v>
      </c>
      <c r="D164" s="184" t="s">
        <v>145</v>
      </c>
      <c r="E164" s="185" t="s">
        <v>793</v>
      </c>
      <c r="F164" s="186" t="s">
        <v>794</v>
      </c>
      <c r="G164" s="187" t="s">
        <v>771</v>
      </c>
      <c r="H164" s="188">
        <v>1</v>
      </c>
      <c r="I164" s="189"/>
      <c r="J164" s="190">
        <f t="shared" si="20"/>
        <v>0</v>
      </c>
      <c r="K164" s="191"/>
      <c r="L164" s="36"/>
      <c r="M164" s="192" t="s">
        <v>1</v>
      </c>
      <c r="N164" s="193" t="s">
        <v>38</v>
      </c>
      <c r="O164" s="68"/>
      <c r="P164" s="194">
        <f t="shared" si="21"/>
        <v>0</v>
      </c>
      <c r="Q164" s="194">
        <v>0</v>
      </c>
      <c r="R164" s="194">
        <f t="shared" si="22"/>
        <v>0</v>
      </c>
      <c r="S164" s="194">
        <v>0</v>
      </c>
      <c r="T164" s="195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149</v>
      </c>
      <c r="AT164" s="196" t="s">
        <v>145</v>
      </c>
      <c r="AU164" s="196" t="s">
        <v>80</v>
      </c>
      <c r="AY164" s="14" t="s">
        <v>142</v>
      </c>
      <c r="BE164" s="197">
        <f t="shared" si="24"/>
        <v>0</v>
      </c>
      <c r="BF164" s="197">
        <f t="shared" si="25"/>
        <v>0</v>
      </c>
      <c r="BG164" s="197">
        <f t="shared" si="26"/>
        <v>0</v>
      </c>
      <c r="BH164" s="197">
        <f t="shared" si="27"/>
        <v>0</v>
      </c>
      <c r="BI164" s="197">
        <f t="shared" si="28"/>
        <v>0</v>
      </c>
      <c r="BJ164" s="14" t="s">
        <v>150</v>
      </c>
      <c r="BK164" s="197">
        <f t="shared" si="29"/>
        <v>0</v>
      </c>
      <c r="BL164" s="14" t="s">
        <v>149</v>
      </c>
      <c r="BM164" s="196" t="s">
        <v>663</v>
      </c>
    </row>
    <row r="165" spans="1:65" s="2" customFormat="1" ht="24.2" customHeight="1">
      <c r="A165" s="31"/>
      <c r="B165" s="32"/>
      <c r="C165" s="184" t="s">
        <v>300</v>
      </c>
      <c r="D165" s="184" t="s">
        <v>145</v>
      </c>
      <c r="E165" s="185" t="s">
        <v>795</v>
      </c>
      <c r="F165" s="186" t="s">
        <v>796</v>
      </c>
      <c r="G165" s="187" t="s">
        <v>771</v>
      </c>
      <c r="H165" s="188">
        <v>6</v>
      </c>
      <c r="I165" s="189"/>
      <c r="J165" s="190">
        <f t="shared" si="20"/>
        <v>0</v>
      </c>
      <c r="K165" s="191"/>
      <c r="L165" s="36"/>
      <c r="M165" s="192" t="s">
        <v>1</v>
      </c>
      <c r="N165" s="193" t="s">
        <v>38</v>
      </c>
      <c r="O165" s="68"/>
      <c r="P165" s="194">
        <f t="shared" si="21"/>
        <v>0</v>
      </c>
      <c r="Q165" s="194">
        <v>0</v>
      </c>
      <c r="R165" s="194">
        <f t="shared" si="22"/>
        <v>0</v>
      </c>
      <c r="S165" s="194">
        <v>0</v>
      </c>
      <c r="T165" s="195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149</v>
      </c>
      <c r="AT165" s="196" t="s">
        <v>145</v>
      </c>
      <c r="AU165" s="196" t="s">
        <v>80</v>
      </c>
      <c r="AY165" s="14" t="s">
        <v>142</v>
      </c>
      <c r="BE165" s="197">
        <f t="shared" si="24"/>
        <v>0</v>
      </c>
      <c r="BF165" s="197">
        <f t="shared" si="25"/>
        <v>0</v>
      </c>
      <c r="BG165" s="197">
        <f t="shared" si="26"/>
        <v>0</v>
      </c>
      <c r="BH165" s="197">
        <f t="shared" si="27"/>
        <v>0</v>
      </c>
      <c r="BI165" s="197">
        <f t="shared" si="28"/>
        <v>0</v>
      </c>
      <c r="BJ165" s="14" t="s">
        <v>150</v>
      </c>
      <c r="BK165" s="197">
        <f t="shared" si="29"/>
        <v>0</v>
      </c>
      <c r="BL165" s="14" t="s">
        <v>149</v>
      </c>
      <c r="BM165" s="196" t="s">
        <v>683</v>
      </c>
    </row>
    <row r="166" spans="1:65" s="2" customFormat="1" ht="14.45" customHeight="1">
      <c r="A166" s="31"/>
      <c r="B166" s="32"/>
      <c r="C166" s="184" t="s">
        <v>304</v>
      </c>
      <c r="D166" s="184" t="s">
        <v>145</v>
      </c>
      <c r="E166" s="185" t="s">
        <v>797</v>
      </c>
      <c r="F166" s="186" t="s">
        <v>798</v>
      </c>
      <c r="G166" s="187" t="s">
        <v>771</v>
      </c>
      <c r="H166" s="188">
        <v>3</v>
      </c>
      <c r="I166" s="189"/>
      <c r="J166" s="190">
        <f t="shared" si="20"/>
        <v>0</v>
      </c>
      <c r="K166" s="191"/>
      <c r="L166" s="36"/>
      <c r="M166" s="192" t="s">
        <v>1</v>
      </c>
      <c r="N166" s="193" t="s">
        <v>38</v>
      </c>
      <c r="O166" s="68"/>
      <c r="P166" s="194">
        <f t="shared" si="21"/>
        <v>0</v>
      </c>
      <c r="Q166" s="194">
        <v>0</v>
      </c>
      <c r="R166" s="194">
        <f t="shared" si="22"/>
        <v>0</v>
      </c>
      <c r="S166" s="194">
        <v>0</v>
      </c>
      <c r="T166" s="195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149</v>
      </c>
      <c r="AT166" s="196" t="s">
        <v>145</v>
      </c>
      <c r="AU166" s="196" t="s">
        <v>80</v>
      </c>
      <c r="AY166" s="14" t="s">
        <v>142</v>
      </c>
      <c r="BE166" s="197">
        <f t="shared" si="24"/>
        <v>0</v>
      </c>
      <c r="BF166" s="197">
        <f t="shared" si="25"/>
        <v>0</v>
      </c>
      <c r="BG166" s="197">
        <f t="shared" si="26"/>
        <v>0</v>
      </c>
      <c r="BH166" s="197">
        <f t="shared" si="27"/>
        <v>0</v>
      </c>
      <c r="BI166" s="197">
        <f t="shared" si="28"/>
        <v>0</v>
      </c>
      <c r="BJ166" s="14" t="s">
        <v>150</v>
      </c>
      <c r="BK166" s="197">
        <f t="shared" si="29"/>
        <v>0</v>
      </c>
      <c r="BL166" s="14" t="s">
        <v>149</v>
      </c>
      <c r="BM166" s="196" t="s">
        <v>151</v>
      </c>
    </row>
    <row r="167" spans="1:65" s="2" customFormat="1" ht="14.45" customHeight="1">
      <c r="A167" s="31"/>
      <c r="B167" s="32"/>
      <c r="C167" s="184" t="s">
        <v>308</v>
      </c>
      <c r="D167" s="184" t="s">
        <v>145</v>
      </c>
      <c r="E167" s="185" t="s">
        <v>799</v>
      </c>
      <c r="F167" s="186" t="s">
        <v>800</v>
      </c>
      <c r="G167" s="187" t="s">
        <v>771</v>
      </c>
      <c r="H167" s="188">
        <v>3</v>
      </c>
      <c r="I167" s="189"/>
      <c r="J167" s="190">
        <f t="shared" si="20"/>
        <v>0</v>
      </c>
      <c r="K167" s="191"/>
      <c r="L167" s="36"/>
      <c r="M167" s="192" t="s">
        <v>1</v>
      </c>
      <c r="N167" s="193" t="s">
        <v>38</v>
      </c>
      <c r="O167" s="68"/>
      <c r="P167" s="194">
        <f t="shared" si="21"/>
        <v>0</v>
      </c>
      <c r="Q167" s="194">
        <v>0</v>
      </c>
      <c r="R167" s="194">
        <f t="shared" si="22"/>
        <v>0</v>
      </c>
      <c r="S167" s="194">
        <v>0</v>
      </c>
      <c r="T167" s="195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149</v>
      </c>
      <c r="AT167" s="196" t="s">
        <v>145</v>
      </c>
      <c r="AU167" s="196" t="s">
        <v>80</v>
      </c>
      <c r="AY167" s="14" t="s">
        <v>142</v>
      </c>
      <c r="BE167" s="197">
        <f t="shared" si="24"/>
        <v>0</v>
      </c>
      <c r="BF167" s="197">
        <f t="shared" si="25"/>
        <v>0</v>
      </c>
      <c r="BG167" s="197">
        <f t="shared" si="26"/>
        <v>0</v>
      </c>
      <c r="BH167" s="197">
        <f t="shared" si="27"/>
        <v>0</v>
      </c>
      <c r="BI167" s="197">
        <f t="shared" si="28"/>
        <v>0</v>
      </c>
      <c r="BJ167" s="14" t="s">
        <v>150</v>
      </c>
      <c r="BK167" s="197">
        <f t="shared" si="29"/>
        <v>0</v>
      </c>
      <c r="BL167" s="14" t="s">
        <v>149</v>
      </c>
      <c r="BM167" s="196" t="s">
        <v>698</v>
      </c>
    </row>
    <row r="168" spans="1:65" s="2" customFormat="1" ht="24.2" customHeight="1">
      <c r="A168" s="31"/>
      <c r="B168" s="32"/>
      <c r="C168" s="184" t="s">
        <v>312</v>
      </c>
      <c r="D168" s="184" t="s">
        <v>145</v>
      </c>
      <c r="E168" s="185" t="s">
        <v>801</v>
      </c>
      <c r="F168" s="186" t="s">
        <v>802</v>
      </c>
      <c r="G168" s="187" t="s">
        <v>771</v>
      </c>
      <c r="H168" s="188">
        <v>7</v>
      </c>
      <c r="I168" s="189"/>
      <c r="J168" s="190">
        <f t="shared" si="20"/>
        <v>0</v>
      </c>
      <c r="K168" s="191"/>
      <c r="L168" s="36"/>
      <c r="M168" s="192" t="s">
        <v>1</v>
      </c>
      <c r="N168" s="193" t="s">
        <v>38</v>
      </c>
      <c r="O168" s="68"/>
      <c r="P168" s="194">
        <f t="shared" si="21"/>
        <v>0</v>
      </c>
      <c r="Q168" s="194">
        <v>0</v>
      </c>
      <c r="R168" s="194">
        <f t="shared" si="22"/>
        <v>0</v>
      </c>
      <c r="S168" s="194">
        <v>0</v>
      </c>
      <c r="T168" s="195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149</v>
      </c>
      <c r="AT168" s="196" t="s">
        <v>145</v>
      </c>
      <c r="AU168" s="196" t="s">
        <v>80</v>
      </c>
      <c r="AY168" s="14" t="s">
        <v>142</v>
      </c>
      <c r="BE168" s="197">
        <f t="shared" si="24"/>
        <v>0</v>
      </c>
      <c r="BF168" s="197">
        <f t="shared" si="25"/>
        <v>0</v>
      </c>
      <c r="BG168" s="197">
        <f t="shared" si="26"/>
        <v>0</v>
      </c>
      <c r="BH168" s="197">
        <f t="shared" si="27"/>
        <v>0</v>
      </c>
      <c r="BI168" s="197">
        <f t="shared" si="28"/>
        <v>0</v>
      </c>
      <c r="BJ168" s="14" t="s">
        <v>150</v>
      </c>
      <c r="BK168" s="197">
        <f t="shared" si="29"/>
        <v>0</v>
      </c>
      <c r="BL168" s="14" t="s">
        <v>149</v>
      </c>
      <c r="BM168" s="196" t="s">
        <v>155</v>
      </c>
    </row>
    <row r="169" spans="1:65" s="2" customFormat="1" ht="24.2" customHeight="1">
      <c r="A169" s="31"/>
      <c r="B169" s="32"/>
      <c r="C169" s="184" t="s">
        <v>316</v>
      </c>
      <c r="D169" s="184" t="s">
        <v>145</v>
      </c>
      <c r="E169" s="185" t="s">
        <v>803</v>
      </c>
      <c r="F169" s="186" t="s">
        <v>804</v>
      </c>
      <c r="G169" s="187" t="s">
        <v>771</v>
      </c>
      <c r="H169" s="188">
        <v>3</v>
      </c>
      <c r="I169" s="189"/>
      <c r="J169" s="190">
        <f t="shared" si="20"/>
        <v>0</v>
      </c>
      <c r="K169" s="191"/>
      <c r="L169" s="36"/>
      <c r="M169" s="192" t="s">
        <v>1</v>
      </c>
      <c r="N169" s="193" t="s">
        <v>38</v>
      </c>
      <c r="O169" s="68"/>
      <c r="P169" s="194">
        <f t="shared" si="21"/>
        <v>0</v>
      </c>
      <c r="Q169" s="194">
        <v>0</v>
      </c>
      <c r="R169" s="194">
        <f t="shared" si="22"/>
        <v>0</v>
      </c>
      <c r="S169" s="194">
        <v>0</v>
      </c>
      <c r="T169" s="195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149</v>
      </c>
      <c r="AT169" s="196" t="s">
        <v>145</v>
      </c>
      <c r="AU169" s="196" t="s">
        <v>80</v>
      </c>
      <c r="AY169" s="14" t="s">
        <v>142</v>
      </c>
      <c r="BE169" s="197">
        <f t="shared" si="24"/>
        <v>0</v>
      </c>
      <c r="BF169" s="197">
        <f t="shared" si="25"/>
        <v>0</v>
      </c>
      <c r="BG169" s="197">
        <f t="shared" si="26"/>
        <v>0</v>
      </c>
      <c r="BH169" s="197">
        <f t="shared" si="27"/>
        <v>0</v>
      </c>
      <c r="BI169" s="197">
        <f t="shared" si="28"/>
        <v>0</v>
      </c>
      <c r="BJ169" s="14" t="s">
        <v>150</v>
      </c>
      <c r="BK169" s="197">
        <f t="shared" si="29"/>
        <v>0</v>
      </c>
      <c r="BL169" s="14" t="s">
        <v>149</v>
      </c>
      <c r="BM169" s="196" t="s">
        <v>159</v>
      </c>
    </row>
    <row r="170" spans="1:65" s="2" customFormat="1" ht="24.2" customHeight="1">
      <c r="A170" s="31"/>
      <c r="B170" s="32"/>
      <c r="C170" s="184" t="s">
        <v>320</v>
      </c>
      <c r="D170" s="184" t="s">
        <v>145</v>
      </c>
      <c r="E170" s="185" t="s">
        <v>805</v>
      </c>
      <c r="F170" s="186" t="s">
        <v>806</v>
      </c>
      <c r="G170" s="187" t="s">
        <v>771</v>
      </c>
      <c r="H170" s="188">
        <v>3</v>
      </c>
      <c r="I170" s="189"/>
      <c r="J170" s="190">
        <f t="shared" si="20"/>
        <v>0</v>
      </c>
      <c r="K170" s="191"/>
      <c r="L170" s="36"/>
      <c r="M170" s="192" t="s">
        <v>1</v>
      </c>
      <c r="N170" s="193" t="s">
        <v>38</v>
      </c>
      <c r="O170" s="68"/>
      <c r="P170" s="194">
        <f t="shared" si="21"/>
        <v>0</v>
      </c>
      <c r="Q170" s="194">
        <v>0</v>
      </c>
      <c r="R170" s="194">
        <f t="shared" si="22"/>
        <v>0</v>
      </c>
      <c r="S170" s="194">
        <v>0</v>
      </c>
      <c r="T170" s="195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149</v>
      </c>
      <c r="AT170" s="196" t="s">
        <v>145</v>
      </c>
      <c r="AU170" s="196" t="s">
        <v>80</v>
      </c>
      <c r="AY170" s="14" t="s">
        <v>142</v>
      </c>
      <c r="BE170" s="197">
        <f t="shared" si="24"/>
        <v>0</v>
      </c>
      <c r="BF170" s="197">
        <f t="shared" si="25"/>
        <v>0</v>
      </c>
      <c r="BG170" s="197">
        <f t="shared" si="26"/>
        <v>0</v>
      </c>
      <c r="BH170" s="197">
        <f t="shared" si="27"/>
        <v>0</v>
      </c>
      <c r="BI170" s="197">
        <f t="shared" si="28"/>
        <v>0</v>
      </c>
      <c r="BJ170" s="14" t="s">
        <v>150</v>
      </c>
      <c r="BK170" s="197">
        <f t="shared" si="29"/>
        <v>0</v>
      </c>
      <c r="BL170" s="14" t="s">
        <v>149</v>
      </c>
      <c r="BM170" s="196" t="s">
        <v>807</v>
      </c>
    </row>
    <row r="171" spans="1:65" s="2" customFormat="1" ht="24.2" customHeight="1">
      <c r="A171" s="31"/>
      <c r="B171" s="32"/>
      <c r="C171" s="198" t="s">
        <v>324</v>
      </c>
      <c r="D171" s="198" t="s">
        <v>174</v>
      </c>
      <c r="E171" s="199" t="s">
        <v>808</v>
      </c>
      <c r="F171" s="200" t="s">
        <v>809</v>
      </c>
      <c r="G171" s="201" t="s">
        <v>162</v>
      </c>
      <c r="H171" s="202">
        <v>3</v>
      </c>
      <c r="I171" s="203"/>
      <c r="J171" s="204">
        <f t="shared" si="20"/>
        <v>0</v>
      </c>
      <c r="K171" s="205"/>
      <c r="L171" s="206"/>
      <c r="M171" s="207" t="s">
        <v>1</v>
      </c>
      <c r="N171" s="208" t="s">
        <v>38</v>
      </c>
      <c r="O171" s="68"/>
      <c r="P171" s="194">
        <f t="shared" si="21"/>
        <v>0</v>
      </c>
      <c r="Q171" s="194">
        <v>4.0000000000000002E-4</v>
      </c>
      <c r="R171" s="194">
        <f t="shared" si="22"/>
        <v>1.2000000000000001E-3</v>
      </c>
      <c r="S171" s="194">
        <v>0</v>
      </c>
      <c r="T171" s="195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178</v>
      </c>
      <c r="AT171" s="196" t="s">
        <v>174</v>
      </c>
      <c r="AU171" s="196" t="s">
        <v>80</v>
      </c>
      <c r="AY171" s="14" t="s">
        <v>142</v>
      </c>
      <c r="BE171" s="197">
        <f t="shared" si="24"/>
        <v>0</v>
      </c>
      <c r="BF171" s="197">
        <f t="shared" si="25"/>
        <v>0</v>
      </c>
      <c r="BG171" s="197">
        <f t="shared" si="26"/>
        <v>0</v>
      </c>
      <c r="BH171" s="197">
        <f t="shared" si="27"/>
        <v>0</v>
      </c>
      <c r="BI171" s="197">
        <f t="shared" si="28"/>
        <v>0</v>
      </c>
      <c r="BJ171" s="14" t="s">
        <v>150</v>
      </c>
      <c r="BK171" s="197">
        <f t="shared" si="29"/>
        <v>0</v>
      </c>
      <c r="BL171" s="14" t="s">
        <v>149</v>
      </c>
      <c r="BM171" s="196" t="s">
        <v>810</v>
      </c>
    </row>
    <row r="172" spans="1:65" s="2" customFormat="1" ht="14.45" customHeight="1">
      <c r="A172" s="31"/>
      <c r="B172" s="32"/>
      <c r="C172" s="184" t="s">
        <v>328</v>
      </c>
      <c r="D172" s="184" t="s">
        <v>145</v>
      </c>
      <c r="E172" s="185" t="s">
        <v>811</v>
      </c>
      <c r="F172" s="186" t="s">
        <v>812</v>
      </c>
      <c r="G172" s="187" t="s">
        <v>771</v>
      </c>
      <c r="H172" s="188">
        <v>1</v>
      </c>
      <c r="I172" s="189"/>
      <c r="J172" s="190">
        <f t="shared" si="20"/>
        <v>0</v>
      </c>
      <c r="K172" s="191"/>
      <c r="L172" s="36"/>
      <c r="M172" s="192" t="s">
        <v>1</v>
      </c>
      <c r="N172" s="193" t="s">
        <v>38</v>
      </c>
      <c r="O172" s="68"/>
      <c r="P172" s="194">
        <f t="shared" si="21"/>
        <v>0</v>
      </c>
      <c r="Q172" s="194">
        <v>0</v>
      </c>
      <c r="R172" s="194">
        <f t="shared" si="22"/>
        <v>0</v>
      </c>
      <c r="S172" s="194">
        <v>0</v>
      </c>
      <c r="T172" s="195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149</v>
      </c>
      <c r="AT172" s="196" t="s">
        <v>145</v>
      </c>
      <c r="AU172" s="196" t="s">
        <v>80</v>
      </c>
      <c r="AY172" s="14" t="s">
        <v>142</v>
      </c>
      <c r="BE172" s="197">
        <f t="shared" si="24"/>
        <v>0</v>
      </c>
      <c r="BF172" s="197">
        <f t="shared" si="25"/>
        <v>0</v>
      </c>
      <c r="BG172" s="197">
        <f t="shared" si="26"/>
        <v>0</v>
      </c>
      <c r="BH172" s="197">
        <f t="shared" si="27"/>
        <v>0</v>
      </c>
      <c r="BI172" s="197">
        <f t="shared" si="28"/>
        <v>0</v>
      </c>
      <c r="BJ172" s="14" t="s">
        <v>150</v>
      </c>
      <c r="BK172" s="197">
        <f t="shared" si="29"/>
        <v>0</v>
      </c>
      <c r="BL172" s="14" t="s">
        <v>149</v>
      </c>
      <c r="BM172" s="196" t="s">
        <v>813</v>
      </c>
    </row>
    <row r="173" spans="1:65" s="2" customFormat="1" ht="37.9" customHeight="1">
      <c r="A173" s="31"/>
      <c r="B173" s="32"/>
      <c r="C173" s="184" t="s">
        <v>332</v>
      </c>
      <c r="D173" s="184" t="s">
        <v>145</v>
      </c>
      <c r="E173" s="185" t="s">
        <v>769</v>
      </c>
      <c r="F173" s="186" t="s">
        <v>770</v>
      </c>
      <c r="G173" s="187" t="s">
        <v>771</v>
      </c>
      <c r="H173" s="188">
        <v>1</v>
      </c>
      <c r="I173" s="189"/>
      <c r="J173" s="190">
        <f t="shared" si="20"/>
        <v>0</v>
      </c>
      <c r="K173" s="191"/>
      <c r="L173" s="36"/>
      <c r="M173" s="192" t="s">
        <v>1</v>
      </c>
      <c r="N173" s="193" t="s">
        <v>38</v>
      </c>
      <c r="O173" s="68"/>
      <c r="P173" s="194">
        <f t="shared" si="21"/>
        <v>0</v>
      </c>
      <c r="Q173" s="194">
        <v>0</v>
      </c>
      <c r="R173" s="194">
        <f t="shared" si="22"/>
        <v>0</v>
      </c>
      <c r="S173" s="194">
        <v>0</v>
      </c>
      <c r="T173" s="195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6" t="s">
        <v>149</v>
      </c>
      <c r="AT173" s="196" t="s">
        <v>145</v>
      </c>
      <c r="AU173" s="196" t="s">
        <v>80</v>
      </c>
      <c r="AY173" s="14" t="s">
        <v>142</v>
      </c>
      <c r="BE173" s="197">
        <f t="shared" si="24"/>
        <v>0</v>
      </c>
      <c r="BF173" s="197">
        <f t="shared" si="25"/>
        <v>0</v>
      </c>
      <c r="BG173" s="197">
        <f t="shared" si="26"/>
        <v>0</v>
      </c>
      <c r="BH173" s="197">
        <f t="shared" si="27"/>
        <v>0</v>
      </c>
      <c r="BI173" s="197">
        <f t="shared" si="28"/>
        <v>0</v>
      </c>
      <c r="BJ173" s="14" t="s">
        <v>150</v>
      </c>
      <c r="BK173" s="197">
        <f t="shared" si="29"/>
        <v>0</v>
      </c>
      <c r="BL173" s="14" t="s">
        <v>149</v>
      </c>
      <c r="BM173" s="196" t="s">
        <v>814</v>
      </c>
    </row>
    <row r="174" spans="1:65" s="2" customFormat="1" ht="14.45" customHeight="1">
      <c r="A174" s="31"/>
      <c r="B174" s="32"/>
      <c r="C174" s="184" t="s">
        <v>336</v>
      </c>
      <c r="D174" s="184" t="s">
        <v>145</v>
      </c>
      <c r="E174" s="185" t="s">
        <v>815</v>
      </c>
      <c r="F174" s="186" t="s">
        <v>816</v>
      </c>
      <c r="G174" s="187" t="s">
        <v>771</v>
      </c>
      <c r="H174" s="188">
        <v>3</v>
      </c>
      <c r="I174" s="189"/>
      <c r="J174" s="190">
        <f t="shared" si="20"/>
        <v>0</v>
      </c>
      <c r="K174" s="191"/>
      <c r="L174" s="36"/>
      <c r="M174" s="192" t="s">
        <v>1</v>
      </c>
      <c r="N174" s="193" t="s">
        <v>38</v>
      </c>
      <c r="O174" s="68"/>
      <c r="P174" s="194">
        <f t="shared" si="21"/>
        <v>0</v>
      </c>
      <c r="Q174" s="194">
        <v>0</v>
      </c>
      <c r="R174" s="194">
        <f t="shared" si="22"/>
        <v>0</v>
      </c>
      <c r="S174" s="194">
        <v>0</v>
      </c>
      <c r="T174" s="195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149</v>
      </c>
      <c r="AT174" s="196" t="s">
        <v>145</v>
      </c>
      <c r="AU174" s="196" t="s">
        <v>80</v>
      </c>
      <c r="AY174" s="14" t="s">
        <v>142</v>
      </c>
      <c r="BE174" s="197">
        <f t="shared" si="24"/>
        <v>0</v>
      </c>
      <c r="BF174" s="197">
        <f t="shared" si="25"/>
        <v>0</v>
      </c>
      <c r="BG174" s="197">
        <f t="shared" si="26"/>
        <v>0</v>
      </c>
      <c r="BH174" s="197">
        <f t="shared" si="27"/>
        <v>0</v>
      </c>
      <c r="BI174" s="197">
        <f t="shared" si="28"/>
        <v>0</v>
      </c>
      <c r="BJ174" s="14" t="s">
        <v>150</v>
      </c>
      <c r="BK174" s="197">
        <f t="shared" si="29"/>
        <v>0</v>
      </c>
      <c r="BL174" s="14" t="s">
        <v>149</v>
      </c>
      <c r="BM174" s="196" t="s">
        <v>817</v>
      </c>
    </row>
    <row r="175" spans="1:65" s="2" customFormat="1" ht="14.45" customHeight="1">
      <c r="A175" s="31"/>
      <c r="B175" s="32"/>
      <c r="C175" s="198" t="s">
        <v>340</v>
      </c>
      <c r="D175" s="198" t="s">
        <v>174</v>
      </c>
      <c r="E175" s="199" t="s">
        <v>818</v>
      </c>
      <c r="F175" s="200" t="s">
        <v>819</v>
      </c>
      <c r="G175" s="201" t="s">
        <v>771</v>
      </c>
      <c r="H175" s="202">
        <v>3</v>
      </c>
      <c r="I175" s="203"/>
      <c r="J175" s="204">
        <f t="shared" si="20"/>
        <v>0</v>
      </c>
      <c r="K175" s="205"/>
      <c r="L175" s="206"/>
      <c r="M175" s="207" t="s">
        <v>1</v>
      </c>
      <c r="N175" s="208" t="s">
        <v>38</v>
      </c>
      <c r="O175" s="68"/>
      <c r="P175" s="194">
        <f t="shared" si="21"/>
        <v>0</v>
      </c>
      <c r="Q175" s="194">
        <v>0</v>
      </c>
      <c r="R175" s="194">
        <f t="shared" si="22"/>
        <v>0</v>
      </c>
      <c r="S175" s="194">
        <v>0</v>
      </c>
      <c r="T175" s="195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178</v>
      </c>
      <c r="AT175" s="196" t="s">
        <v>174</v>
      </c>
      <c r="AU175" s="196" t="s">
        <v>80</v>
      </c>
      <c r="AY175" s="14" t="s">
        <v>142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4" t="s">
        <v>150</v>
      </c>
      <c r="BK175" s="197">
        <f t="shared" si="29"/>
        <v>0</v>
      </c>
      <c r="BL175" s="14" t="s">
        <v>149</v>
      </c>
      <c r="BM175" s="196" t="s">
        <v>167</v>
      </c>
    </row>
    <row r="176" spans="1:65" s="2" customFormat="1" ht="24.2" customHeight="1">
      <c r="A176" s="31"/>
      <c r="B176" s="32"/>
      <c r="C176" s="184" t="s">
        <v>344</v>
      </c>
      <c r="D176" s="184" t="s">
        <v>145</v>
      </c>
      <c r="E176" s="185" t="s">
        <v>820</v>
      </c>
      <c r="F176" s="186" t="s">
        <v>821</v>
      </c>
      <c r="G176" s="187" t="s">
        <v>411</v>
      </c>
      <c r="H176" s="209"/>
      <c r="I176" s="189"/>
      <c r="J176" s="190">
        <f t="shared" si="20"/>
        <v>0</v>
      </c>
      <c r="K176" s="191"/>
      <c r="L176" s="36"/>
      <c r="M176" s="192" t="s">
        <v>1</v>
      </c>
      <c r="N176" s="193" t="s">
        <v>38</v>
      </c>
      <c r="O176" s="68"/>
      <c r="P176" s="194">
        <f t="shared" si="21"/>
        <v>0</v>
      </c>
      <c r="Q176" s="194">
        <v>0</v>
      </c>
      <c r="R176" s="194">
        <f t="shared" si="22"/>
        <v>0</v>
      </c>
      <c r="S176" s="194">
        <v>0</v>
      </c>
      <c r="T176" s="195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149</v>
      </c>
      <c r="AT176" s="196" t="s">
        <v>145</v>
      </c>
      <c r="AU176" s="196" t="s">
        <v>80</v>
      </c>
      <c r="AY176" s="14" t="s">
        <v>142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4" t="s">
        <v>150</v>
      </c>
      <c r="BK176" s="197">
        <f t="shared" si="29"/>
        <v>0</v>
      </c>
      <c r="BL176" s="14" t="s">
        <v>149</v>
      </c>
      <c r="BM176" s="196" t="s">
        <v>822</v>
      </c>
    </row>
    <row r="177" spans="1:65" s="12" customFormat="1" ht="25.9" customHeight="1">
      <c r="B177" s="168"/>
      <c r="C177" s="169"/>
      <c r="D177" s="170" t="s">
        <v>71</v>
      </c>
      <c r="E177" s="171" t="s">
        <v>702</v>
      </c>
      <c r="F177" s="171" t="s">
        <v>703</v>
      </c>
      <c r="G177" s="169"/>
      <c r="H177" s="169"/>
      <c r="I177" s="172"/>
      <c r="J177" s="173">
        <f>BK177</f>
        <v>0</v>
      </c>
      <c r="K177" s="169"/>
      <c r="L177" s="174"/>
      <c r="M177" s="175"/>
      <c r="N177" s="176"/>
      <c r="O177" s="176"/>
      <c r="P177" s="177">
        <f>P178</f>
        <v>0</v>
      </c>
      <c r="Q177" s="176"/>
      <c r="R177" s="177">
        <f>R178</f>
        <v>0</v>
      </c>
      <c r="S177" s="176"/>
      <c r="T177" s="178">
        <f>T178</f>
        <v>0</v>
      </c>
      <c r="AR177" s="179" t="s">
        <v>150</v>
      </c>
      <c r="AT177" s="180" t="s">
        <v>71</v>
      </c>
      <c r="AU177" s="180" t="s">
        <v>72</v>
      </c>
      <c r="AY177" s="179" t="s">
        <v>142</v>
      </c>
      <c r="BK177" s="181">
        <f>BK178</f>
        <v>0</v>
      </c>
    </row>
    <row r="178" spans="1:65" s="12" customFormat="1" ht="22.9" customHeight="1">
      <c r="B178" s="168"/>
      <c r="C178" s="169"/>
      <c r="D178" s="170" t="s">
        <v>71</v>
      </c>
      <c r="E178" s="182" t="s">
        <v>823</v>
      </c>
      <c r="F178" s="182" t="s">
        <v>824</v>
      </c>
      <c r="G178" s="169"/>
      <c r="H178" s="169"/>
      <c r="I178" s="172"/>
      <c r="J178" s="183">
        <f>BK178</f>
        <v>0</v>
      </c>
      <c r="K178" s="169"/>
      <c r="L178" s="174"/>
      <c r="M178" s="175"/>
      <c r="N178" s="176"/>
      <c r="O178" s="176"/>
      <c r="P178" s="177">
        <v>0</v>
      </c>
      <c r="Q178" s="176"/>
      <c r="R178" s="177">
        <v>0</v>
      </c>
      <c r="S178" s="176"/>
      <c r="T178" s="178">
        <v>0</v>
      </c>
      <c r="AR178" s="179" t="s">
        <v>150</v>
      </c>
      <c r="AT178" s="180" t="s">
        <v>71</v>
      </c>
      <c r="AU178" s="180" t="s">
        <v>80</v>
      </c>
      <c r="AY178" s="179" t="s">
        <v>142</v>
      </c>
      <c r="BK178" s="181">
        <v>0</v>
      </c>
    </row>
    <row r="179" spans="1:65" s="12" customFormat="1" ht="25.9" customHeight="1">
      <c r="B179" s="168"/>
      <c r="C179" s="169"/>
      <c r="D179" s="170" t="s">
        <v>71</v>
      </c>
      <c r="E179" s="171" t="s">
        <v>825</v>
      </c>
      <c r="F179" s="171" t="s">
        <v>826</v>
      </c>
      <c r="G179" s="169"/>
      <c r="H179" s="169"/>
      <c r="I179" s="172"/>
      <c r="J179" s="173">
        <f>BK179</f>
        <v>0</v>
      </c>
      <c r="K179" s="169"/>
      <c r="L179" s="174"/>
      <c r="M179" s="175"/>
      <c r="N179" s="176"/>
      <c r="O179" s="176"/>
      <c r="P179" s="177">
        <f>SUM(P180:P181)</f>
        <v>0</v>
      </c>
      <c r="Q179" s="176"/>
      <c r="R179" s="177">
        <f>SUM(R180:R181)</f>
        <v>0</v>
      </c>
      <c r="S179" s="176"/>
      <c r="T179" s="178">
        <f>SUM(T180:T181)</f>
        <v>0</v>
      </c>
      <c r="AR179" s="179" t="s">
        <v>149</v>
      </c>
      <c r="AT179" s="180" t="s">
        <v>71</v>
      </c>
      <c r="AU179" s="180" t="s">
        <v>72</v>
      </c>
      <c r="AY179" s="179" t="s">
        <v>142</v>
      </c>
      <c r="BK179" s="181">
        <f>SUM(BK180:BK181)</f>
        <v>0</v>
      </c>
    </row>
    <row r="180" spans="1:65" s="2" customFormat="1" ht="37.9" customHeight="1">
      <c r="A180" s="31"/>
      <c r="B180" s="32"/>
      <c r="C180" s="184" t="s">
        <v>348</v>
      </c>
      <c r="D180" s="184" t="s">
        <v>145</v>
      </c>
      <c r="E180" s="185" t="s">
        <v>827</v>
      </c>
      <c r="F180" s="186" t="s">
        <v>828</v>
      </c>
      <c r="G180" s="187" t="s">
        <v>829</v>
      </c>
      <c r="H180" s="188">
        <v>4</v>
      </c>
      <c r="I180" s="189"/>
      <c r="J180" s="190">
        <f>ROUND(I180*H180,2)</f>
        <v>0</v>
      </c>
      <c r="K180" s="191"/>
      <c r="L180" s="36"/>
      <c r="M180" s="192" t="s">
        <v>1</v>
      </c>
      <c r="N180" s="193" t="s">
        <v>38</v>
      </c>
      <c r="O180" s="68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830</v>
      </c>
      <c r="AT180" s="196" t="s">
        <v>145</v>
      </c>
      <c r="AU180" s="196" t="s">
        <v>80</v>
      </c>
      <c r="AY180" s="14" t="s">
        <v>142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4" t="s">
        <v>150</v>
      </c>
      <c r="BK180" s="197">
        <f>ROUND(I180*H180,2)</f>
        <v>0</v>
      </c>
      <c r="BL180" s="14" t="s">
        <v>830</v>
      </c>
      <c r="BM180" s="196" t="s">
        <v>831</v>
      </c>
    </row>
    <row r="181" spans="1:65" s="2" customFormat="1" ht="76.349999999999994" customHeight="1">
      <c r="A181" s="31"/>
      <c r="B181" s="32"/>
      <c r="C181" s="184" t="s">
        <v>352</v>
      </c>
      <c r="D181" s="184" t="s">
        <v>145</v>
      </c>
      <c r="E181" s="185" t="s">
        <v>832</v>
      </c>
      <c r="F181" s="186" t="s">
        <v>833</v>
      </c>
      <c r="G181" s="187" t="s">
        <v>829</v>
      </c>
      <c r="H181" s="188">
        <v>160</v>
      </c>
      <c r="I181" s="189"/>
      <c r="J181" s="190">
        <f>ROUND(I181*H181,2)</f>
        <v>0</v>
      </c>
      <c r="K181" s="191"/>
      <c r="L181" s="36"/>
      <c r="M181" s="214" t="s">
        <v>1</v>
      </c>
      <c r="N181" s="215" t="s">
        <v>38</v>
      </c>
      <c r="O181" s="216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830</v>
      </c>
      <c r="AT181" s="196" t="s">
        <v>145</v>
      </c>
      <c r="AU181" s="196" t="s">
        <v>80</v>
      </c>
      <c r="AY181" s="14" t="s">
        <v>142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4" t="s">
        <v>150</v>
      </c>
      <c r="BK181" s="197">
        <f>ROUND(I181*H181,2)</f>
        <v>0</v>
      </c>
      <c r="BL181" s="14" t="s">
        <v>830</v>
      </c>
      <c r="BM181" s="196" t="s">
        <v>834</v>
      </c>
    </row>
    <row r="182" spans="1:65" s="2" customFormat="1" ht="6.95" customHeight="1">
      <c r="A182" s="31"/>
      <c r="B182" s="51"/>
      <c r="C182" s="52"/>
      <c r="D182" s="52"/>
      <c r="E182" s="52"/>
      <c r="F182" s="52"/>
      <c r="G182" s="52"/>
      <c r="H182" s="52"/>
      <c r="I182" s="52"/>
      <c r="J182" s="52"/>
      <c r="K182" s="52"/>
      <c r="L182" s="36"/>
      <c r="M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</sheetData>
  <sheetProtection password="CC35" sheet="1" objects="1" scenarios="1" formatColumns="0" formatRows="0" autoFilter="0"/>
  <autoFilter ref="C123:K18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tabSelected="1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87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835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ROUND((SUM(BE121:BE144)),  2)</f>
        <v>0</v>
      </c>
      <c r="G33" s="31"/>
      <c r="H33" s="31"/>
      <c r="I33" s="121">
        <v>0.21</v>
      </c>
      <c r="J33" s="120">
        <f>ROUND(((SUM(BE121:BE144))*I33),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ROUND((SUM(BF121:BF144)),  2)</f>
        <v>0</v>
      </c>
      <c r="G34" s="31"/>
      <c r="H34" s="31"/>
      <c r="I34" s="121">
        <v>0.15</v>
      </c>
      <c r="J34" s="120">
        <f>ROUND(((SUM(BF121:BF144))*I34),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ROUND((SUM(BG121:BG144)),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ROUND((SUM(BH121:BH144)),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ROUND((SUM(BI121:BI144)),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SO-05 - PLYN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44"/>
      <c r="C97" s="145"/>
      <c r="D97" s="146" t="s">
        <v>706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9" customFormat="1" ht="24.95" customHeight="1">
      <c r="B98" s="144"/>
      <c r="C98" s="145"/>
      <c r="D98" s="146" t="s">
        <v>836</v>
      </c>
      <c r="E98" s="147"/>
      <c r="F98" s="147"/>
      <c r="G98" s="147"/>
      <c r="H98" s="147"/>
      <c r="I98" s="147"/>
      <c r="J98" s="148">
        <f>J123</f>
        <v>0</v>
      </c>
      <c r="K98" s="145"/>
      <c r="L98" s="149"/>
    </row>
    <row r="99" spans="1:31" s="9" customFormat="1" ht="24.95" customHeight="1">
      <c r="B99" s="144"/>
      <c r="C99" s="145"/>
      <c r="D99" s="146" t="s">
        <v>837</v>
      </c>
      <c r="E99" s="147"/>
      <c r="F99" s="147"/>
      <c r="G99" s="147"/>
      <c r="H99" s="147"/>
      <c r="I99" s="147"/>
      <c r="J99" s="148">
        <f>J137</f>
        <v>0</v>
      </c>
      <c r="K99" s="145"/>
      <c r="L99" s="149"/>
    </row>
    <row r="100" spans="1:31" s="9" customFormat="1" ht="24.95" customHeight="1">
      <c r="B100" s="144"/>
      <c r="C100" s="145"/>
      <c r="D100" s="146" t="s">
        <v>838</v>
      </c>
      <c r="E100" s="147"/>
      <c r="F100" s="147"/>
      <c r="G100" s="147"/>
      <c r="H100" s="147"/>
      <c r="I100" s="147"/>
      <c r="J100" s="148">
        <f>J138</f>
        <v>0</v>
      </c>
      <c r="K100" s="145"/>
      <c r="L100" s="149"/>
    </row>
    <row r="101" spans="1:31" s="9" customFormat="1" ht="24.95" customHeight="1">
      <c r="B101" s="144"/>
      <c r="C101" s="145"/>
      <c r="D101" s="146" t="s">
        <v>712</v>
      </c>
      <c r="E101" s="147"/>
      <c r="F101" s="147"/>
      <c r="G101" s="147"/>
      <c r="H101" s="147"/>
      <c r="I101" s="147"/>
      <c r="J101" s="148">
        <f>J142</f>
        <v>0</v>
      </c>
      <c r="K101" s="145"/>
      <c r="L101" s="149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127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62" t="str">
        <f>E7</f>
        <v>15aBi20 Starkoč čp. 90, sociální byty II NP</v>
      </c>
      <c r="F111" s="263"/>
      <c r="G111" s="263"/>
      <c r="H111" s="26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98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50" t="str">
        <f>E9</f>
        <v>SO-05 - PLYN</v>
      </c>
      <c r="F113" s="261"/>
      <c r="G113" s="261"/>
      <c r="H113" s="261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3"/>
      <c r="E115" s="33"/>
      <c r="F115" s="24" t="str">
        <f>F12</f>
        <v xml:space="preserve"> </v>
      </c>
      <c r="G115" s="33"/>
      <c r="H115" s="33"/>
      <c r="I115" s="26" t="s">
        <v>22</v>
      </c>
      <c r="J115" s="63">
        <f>IF(J12="","",J12)</f>
        <v>44070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23</v>
      </c>
      <c r="D117" s="33"/>
      <c r="E117" s="33"/>
      <c r="F117" s="24" t="str">
        <f>E15</f>
        <v xml:space="preserve"> </v>
      </c>
      <c r="G117" s="33"/>
      <c r="H117" s="33"/>
      <c r="I117" s="26" t="s">
        <v>28</v>
      </c>
      <c r="J117" s="29" t="str">
        <f>E21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26</v>
      </c>
      <c r="D118" s="33"/>
      <c r="E118" s="33"/>
      <c r="F118" s="24" t="str">
        <f>IF(E18="","",E18)</f>
        <v>Vyplň údaj</v>
      </c>
      <c r="G118" s="33"/>
      <c r="H118" s="33"/>
      <c r="I118" s="26" t="s">
        <v>30</v>
      </c>
      <c r="J118" s="29" t="str">
        <f>E24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128</v>
      </c>
      <c r="D120" s="159" t="s">
        <v>57</v>
      </c>
      <c r="E120" s="159" t="s">
        <v>53</v>
      </c>
      <c r="F120" s="159" t="s">
        <v>54</v>
      </c>
      <c r="G120" s="159" t="s">
        <v>129</v>
      </c>
      <c r="H120" s="159" t="s">
        <v>130</v>
      </c>
      <c r="I120" s="159" t="s">
        <v>131</v>
      </c>
      <c r="J120" s="160" t="s">
        <v>102</v>
      </c>
      <c r="K120" s="161" t="s">
        <v>132</v>
      </c>
      <c r="L120" s="162"/>
      <c r="M120" s="72" t="s">
        <v>1</v>
      </c>
      <c r="N120" s="73" t="s">
        <v>36</v>
      </c>
      <c r="O120" s="73" t="s">
        <v>133</v>
      </c>
      <c r="P120" s="73" t="s">
        <v>134</v>
      </c>
      <c r="Q120" s="73" t="s">
        <v>135</v>
      </c>
      <c r="R120" s="73" t="s">
        <v>136</v>
      </c>
      <c r="S120" s="73" t="s">
        <v>137</v>
      </c>
      <c r="T120" s="74" t="s">
        <v>138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" customHeight="1">
      <c r="A121" s="31"/>
      <c r="B121" s="32"/>
      <c r="C121" s="79" t="s">
        <v>139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P122+P123+P137+P138+P142</f>
        <v>0</v>
      </c>
      <c r="Q121" s="76"/>
      <c r="R121" s="165">
        <f>R122+R123+R137+R138+R142</f>
        <v>0</v>
      </c>
      <c r="S121" s="76"/>
      <c r="T121" s="166">
        <f>T122+T123+T137+T138+T142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71</v>
      </c>
      <c r="AU121" s="14" t="s">
        <v>104</v>
      </c>
      <c r="BK121" s="167">
        <f>BK122+BK123+BK137+BK138+BK142</f>
        <v>0</v>
      </c>
    </row>
    <row r="122" spans="1:65" s="12" customFormat="1" ht="25.9" customHeight="1">
      <c r="B122" s="168"/>
      <c r="C122" s="169"/>
      <c r="D122" s="170" t="s">
        <v>71</v>
      </c>
      <c r="E122" s="171" t="s">
        <v>140</v>
      </c>
      <c r="F122" s="171" t="s">
        <v>713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v>0</v>
      </c>
      <c r="Q122" s="176"/>
      <c r="R122" s="177">
        <v>0</v>
      </c>
      <c r="S122" s="176"/>
      <c r="T122" s="178">
        <v>0</v>
      </c>
      <c r="AR122" s="179" t="s">
        <v>80</v>
      </c>
      <c r="AT122" s="180" t="s">
        <v>71</v>
      </c>
      <c r="AU122" s="180" t="s">
        <v>72</v>
      </c>
      <c r="AY122" s="179" t="s">
        <v>142</v>
      </c>
      <c r="BK122" s="181">
        <v>0</v>
      </c>
    </row>
    <row r="123" spans="1:65" s="12" customFormat="1" ht="25.9" customHeight="1">
      <c r="B123" s="168"/>
      <c r="C123" s="169"/>
      <c r="D123" s="170" t="s">
        <v>71</v>
      </c>
      <c r="E123" s="171" t="s">
        <v>839</v>
      </c>
      <c r="F123" s="171" t="s">
        <v>840</v>
      </c>
      <c r="G123" s="169"/>
      <c r="H123" s="169"/>
      <c r="I123" s="172"/>
      <c r="J123" s="173">
        <f>BK123</f>
        <v>0</v>
      </c>
      <c r="K123" s="169"/>
      <c r="L123" s="174"/>
      <c r="M123" s="175"/>
      <c r="N123" s="176"/>
      <c r="O123" s="176"/>
      <c r="P123" s="177">
        <f>SUM(P124:P136)</f>
        <v>0</v>
      </c>
      <c r="Q123" s="176"/>
      <c r="R123" s="177">
        <f>SUM(R124:R136)</f>
        <v>0</v>
      </c>
      <c r="S123" s="176"/>
      <c r="T123" s="178">
        <f>SUM(T124:T136)</f>
        <v>0</v>
      </c>
      <c r="AR123" s="179" t="s">
        <v>80</v>
      </c>
      <c r="AT123" s="180" t="s">
        <v>71</v>
      </c>
      <c r="AU123" s="180" t="s">
        <v>72</v>
      </c>
      <c r="AY123" s="179" t="s">
        <v>142</v>
      </c>
      <c r="BK123" s="181">
        <f>SUM(BK124:BK136)</f>
        <v>0</v>
      </c>
    </row>
    <row r="124" spans="1:65" s="2" customFormat="1" ht="24.2" customHeight="1">
      <c r="A124" s="31"/>
      <c r="B124" s="32"/>
      <c r="C124" s="184" t="s">
        <v>80</v>
      </c>
      <c r="D124" s="184" t="s">
        <v>145</v>
      </c>
      <c r="E124" s="185" t="s">
        <v>841</v>
      </c>
      <c r="F124" s="186" t="s">
        <v>842</v>
      </c>
      <c r="G124" s="187" t="s">
        <v>482</v>
      </c>
      <c r="H124" s="188">
        <v>0.5</v>
      </c>
      <c r="I124" s="189"/>
      <c r="J124" s="190">
        <f t="shared" ref="J124:J136" si="0">ROUND(I124*H124,2)</f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ref="P124:P136" si="1">O124*H124</f>
        <v>0</v>
      </c>
      <c r="Q124" s="194">
        <v>0</v>
      </c>
      <c r="R124" s="194">
        <f t="shared" ref="R124:R136" si="2">Q124*H124</f>
        <v>0</v>
      </c>
      <c r="S124" s="194">
        <v>0</v>
      </c>
      <c r="T124" s="195">
        <f t="shared" ref="T124:T136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149</v>
      </c>
      <c r="AT124" s="196" t="s">
        <v>145</v>
      </c>
      <c r="AU124" s="196" t="s">
        <v>80</v>
      </c>
      <c r="AY124" s="14" t="s">
        <v>142</v>
      </c>
      <c r="BE124" s="197">
        <f t="shared" ref="BE124:BE136" si="4">IF(N124="základní",J124,0)</f>
        <v>0</v>
      </c>
      <c r="BF124" s="197">
        <f t="shared" ref="BF124:BF136" si="5">IF(N124="snížená",J124,0)</f>
        <v>0</v>
      </c>
      <c r="BG124" s="197">
        <f t="shared" ref="BG124:BG136" si="6">IF(N124="zákl. přenesená",J124,0)</f>
        <v>0</v>
      </c>
      <c r="BH124" s="197">
        <f t="shared" ref="BH124:BH136" si="7">IF(N124="sníž. přenesená",J124,0)</f>
        <v>0</v>
      </c>
      <c r="BI124" s="197">
        <f t="shared" ref="BI124:BI136" si="8">IF(N124="nulová",J124,0)</f>
        <v>0</v>
      </c>
      <c r="BJ124" s="14" t="s">
        <v>150</v>
      </c>
      <c r="BK124" s="197">
        <f t="shared" ref="BK124:BK136" si="9">ROUND(I124*H124,2)</f>
        <v>0</v>
      </c>
      <c r="BL124" s="14" t="s">
        <v>149</v>
      </c>
      <c r="BM124" s="196" t="s">
        <v>149</v>
      </c>
    </row>
    <row r="125" spans="1:65" s="2" customFormat="1" ht="24.2" customHeight="1">
      <c r="A125" s="31"/>
      <c r="B125" s="32"/>
      <c r="C125" s="184" t="s">
        <v>150</v>
      </c>
      <c r="D125" s="184" t="s">
        <v>145</v>
      </c>
      <c r="E125" s="185" t="s">
        <v>843</v>
      </c>
      <c r="F125" s="186" t="s">
        <v>844</v>
      </c>
      <c r="G125" s="187" t="s">
        <v>482</v>
      </c>
      <c r="H125" s="188">
        <v>3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149</v>
      </c>
      <c r="AT125" s="196" t="s">
        <v>145</v>
      </c>
      <c r="AU125" s="196" t="s">
        <v>80</v>
      </c>
      <c r="AY125" s="14" t="s">
        <v>142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150</v>
      </c>
      <c r="BK125" s="197">
        <f t="shared" si="9"/>
        <v>0</v>
      </c>
      <c r="BL125" s="14" t="s">
        <v>149</v>
      </c>
      <c r="BM125" s="196" t="s">
        <v>168</v>
      </c>
    </row>
    <row r="126" spans="1:65" s="2" customFormat="1" ht="14.45" customHeight="1">
      <c r="A126" s="31"/>
      <c r="B126" s="32"/>
      <c r="C126" s="184" t="s">
        <v>156</v>
      </c>
      <c r="D126" s="184" t="s">
        <v>145</v>
      </c>
      <c r="E126" s="185" t="s">
        <v>845</v>
      </c>
      <c r="F126" s="186" t="s">
        <v>846</v>
      </c>
      <c r="G126" s="187" t="s">
        <v>482</v>
      </c>
      <c r="H126" s="188">
        <v>4</v>
      </c>
      <c r="I126" s="189"/>
      <c r="J126" s="190">
        <f t="shared" si="0"/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149</v>
      </c>
      <c r="AT126" s="196" t="s">
        <v>145</v>
      </c>
      <c r="AU126" s="196" t="s">
        <v>80</v>
      </c>
      <c r="AY126" s="14" t="s">
        <v>142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150</v>
      </c>
      <c r="BK126" s="197">
        <f t="shared" si="9"/>
        <v>0</v>
      </c>
      <c r="BL126" s="14" t="s">
        <v>149</v>
      </c>
      <c r="BM126" s="196" t="s">
        <v>206</v>
      </c>
    </row>
    <row r="127" spans="1:65" s="2" customFormat="1" ht="24.2" customHeight="1">
      <c r="A127" s="31"/>
      <c r="B127" s="32"/>
      <c r="C127" s="184" t="s">
        <v>149</v>
      </c>
      <c r="D127" s="184" t="s">
        <v>145</v>
      </c>
      <c r="E127" s="185" t="s">
        <v>847</v>
      </c>
      <c r="F127" s="186" t="s">
        <v>848</v>
      </c>
      <c r="G127" s="187" t="s">
        <v>771</v>
      </c>
      <c r="H127" s="188">
        <v>3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149</v>
      </c>
      <c r="AT127" s="196" t="s">
        <v>145</v>
      </c>
      <c r="AU127" s="196" t="s">
        <v>80</v>
      </c>
      <c r="AY127" s="14" t="s">
        <v>142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150</v>
      </c>
      <c r="BK127" s="197">
        <f t="shared" si="9"/>
        <v>0</v>
      </c>
      <c r="BL127" s="14" t="s">
        <v>149</v>
      </c>
      <c r="BM127" s="196" t="s">
        <v>221</v>
      </c>
    </row>
    <row r="128" spans="1:65" s="2" customFormat="1" ht="14.45" customHeight="1">
      <c r="A128" s="31"/>
      <c r="B128" s="32"/>
      <c r="C128" s="184" t="s">
        <v>164</v>
      </c>
      <c r="D128" s="184" t="s">
        <v>145</v>
      </c>
      <c r="E128" s="185" t="s">
        <v>849</v>
      </c>
      <c r="F128" s="186" t="s">
        <v>850</v>
      </c>
      <c r="G128" s="187" t="s">
        <v>771</v>
      </c>
      <c r="H128" s="188">
        <v>3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149</v>
      </c>
      <c r="AT128" s="196" t="s">
        <v>145</v>
      </c>
      <c r="AU128" s="196" t="s">
        <v>80</v>
      </c>
      <c r="AY128" s="14" t="s">
        <v>142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150</v>
      </c>
      <c r="BK128" s="197">
        <f t="shared" si="9"/>
        <v>0</v>
      </c>
      <c r="BL128" s="14" t="s">
        <v>149</v>
      </c>
      <c r="BM128" s="196" t="s">
        <v>229</v>
      </c>
    </row>
    <row r="129" spans="1:65" s="2" customFormat="1" ht="24.2" customHeight="1">
      <c r="A129" s="31"/>
      <c r="B129" s="32"/>
      <c r="C129" s="184" t="s">
        <v>168</v>
      </c>
      <c r="D129" s="184" t="s">
        <v>145</v>
      </c>
      <c r="E129" s="185" t="s">
        <v>851</v>
      </c>
      <c r="F129" s="186" t="s">
        <v>852</v>
      </c>
      <c r="G129" s="187" t="s">
        <v>482</v>
      </c>
      <c r="H129" s="188">
        <v>58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149</v>
      </c>
      <c r="AT129" s="196" t="s">
        <v>145</v>
      </c>
      <c r="AU129" s="196" t="s">
        <v>80</v>
      </c>
      <c r="AY129" s="14" t="s">
        <v>142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150</v>
      </c>
      <c r="BK129" s="197">
        <f t="shared" si="9"/>
        <v>0</v>
      </c>
      <c r="BL129" s="14" t="s">
        <v>149</v>
      </c>
      <c r="BM129" s="196" t="s">
        <v>258</v>
      </c>
    </row>
    <row r="130" spans="1:65" s="2" customFormat="1" ht="37.9" customHeight="1">
      <c r="A130" s="31"/>
      <c r="B130" s="32"/>
      <c r="C130" s="184" t="s">
        <v>173</v>
      </c>
      <c r="D130" s="184" t="s">
        <v>145</v>
      </c>
      <c r="E130" s="185" t="s">
        <v>853</v>
      </c>
      <c r="F130" s="186" t="s">
        <v>854</v>
      </c>
      <c r="G130" s="187" t="s">
        <v>771</v>
      </c>
      <c r="H130" s="188">
        <v>3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149</v>
      </c>
      <c r="AT130" s="196" t="s">
        <v>145</v>
      </c>
      <c r="AU130" s="196" t="s">
        <v>80</v>
      </c>
      <c r="AY130" s="14" t="s">
        <v>142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150</v>
      </c>
      <c r="BK130" s="197">
        <f t="shared" si="9"/>
        <v>0</v>
      </c>
      <c r="BL130" s="14" t="s">
        <v>149</v>
      </c>
      <c r="BM130" s="196" t="s">
        <v>268</v>
      </c>
    </row>
    <row r="131" spans="1:65" s="2" customFormat="1" ht="37.9" customHeight="1">
      <c r="A131" s="31"/>
      <c r="B131" s="32"/>
      <c r="C131" s="184" t="s">
        <v>178</v>
      </c>
      <c r="D131" s="184" t="s">
        <v>145</v>
      </c>
      <c r="E131" s="185" t="s">
        <v>855</v>
      </c>
      <c r="F131" s="186" t="s">
        <v>856</v>
      </c>
      <c r="G131" s="187" t="s">
        <v>771</v>
      </c>
      <c r="H131" s="188">
        <v>1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149</v>
      </c>
      <c r="AT131" s="196" t="s">
        <v>145</v>
      </c>
      <c r="AU131" s="196" t="s">
        <v>80</v>
      </c>
      <c r="AY131" s="14" t="s">
        <v>142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150</v>
      </c>
      <c r="BK131" s="197">
        <f t="shared" si="9"/>
        <v>0</v>
      </c>
      <c r="BL131" s="14" t="s">
        <v>149</v>
      </c>
      <c r="BM131" s="196" t="s">
        <v>276</v>
      </c>
    </row>
    <row r="132" spans="1:65" s="2" customFormat="1" ht="24.2" customHeight="1">
      <c r="A132" s="31"/>
      <c r="B132" s="32"/>
      <c r="C132" s="184" t="s">
        <v>183</v>
      </c>
      <c r="D132" s="184" t="s">
        <v>145</v>
      </c>
      <c r="E132" s="185" t="s">
        <v>857</v>
      </c>
      <c r="F132" s="186" t="s">
        <v>858</v>
      </c>
      <c r="G132" s="187" t="s">
        <v>771</v>
      </c>
      <c r="H132" s="188">
        <v>3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149</v>
      </c>
      <c r="AT132" s="196" t="s">
        <v>145</v>
      </c>
      <c r="AU132" s="196" t="s">
        <v>80</v>
      </c>
      <c r="AY132" s="14" t="s">
        <v>142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150</v>
      </c>
      <c r="BK132" s="197">
        <f t="shared" si="9"/>
        <v>0</v>
      </c>
      <c r="BL132" s="14" t="s">
        <v>149</v>
      </c>
      <c r="BM132" s="196" t="s">
        <v>332</v>
      </c>
    </row>
    <row r="133" spans="1:65" s="2" customFormat="1" ht="24.2" customHeight="1">
      <c r="A133" s="31"/>
      <c r="B133" s="32"/>
      <c r="C133" s="184" t="s">
        <v>187</v>
      </c>
      <c r="D133" s="184" t="s">
        <v>145</v>
      </c>
      <c r="E133" s="185" t="s">
        <v>859</v>
      </c>
      <c r="F133" s="186" t="s">
        <v>860</v>
      </c>
      <c r="G133" s="187" t="s">
        <v>771</v>
      </c>
      <c r="H133" s="188">
        <v>3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149</v>
      </c>
      <c r="AT133" s="196" t="s">
        <v>145</v>
      </c>
      <c r="AU133" s="196" t="s">
        <v>80</v>
      </c>
      <c r="AY133" s="14" t="s">
        <v>142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150</v>
      </c>
      <c r="BK133" s="197">
        <f t="shared" si="9"/>
        <v>0</v>
      </c>
      <c r="BL133" s="14" t="s">
        <v>149</v>
      </c>
      <c r="BM133" s="196" t="s">
        <v>340</v>
      </c>
    </row>
    <row r="134" spans="1:65" s="2" customFormat="1" ht="24.2" customHeight="1">
      <c r="A134" s="31"/>
      <c r="B134" s="32"/>
      <c r="C134" s="184" t="s">
        <v>191</v>
      </c>
      <c r="D134" s="184" t="s">
        <v>145</v>
      </c>
      <c r="E134" s="185" t="s">
        <v>861</v>
      </c>
      <c r="F134" s="186" t="s">
        <v>862</v>
      </c>
      <c r="G134" s="187" t="s">
        <v>771</v>
      </c>
      <c r="H134" s="188">
        <v>6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149</v>
      </c>
      <c r="AT134" s="196" t="s">
        <v>145</v>
      </c>
      <c r="AU134" s="196" t="s">
        <v>80</v>
      </c>
      <c r="AY134" s="14" t="s">
        <v>142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150</v>
      </c>
      <c r="BK134" s="197">
        <f t="shared" si="9"/>
        <v>0</v>
      </c>
      <c r="BL134" s="14" t="s">
        <v>149</v>
      </c>
      <c r="BM134" s="196" t="s">
        <v>372</v>
      </c>
    </row>
    <row r="135" spans="1:65" s="2" customFormat="1" ht="37.9" customHeight="1">
      <c r="A135" s="31"/>
      <c r="B135" s="32"/>
      <c r="C135" s="184" t="s">
        <v>195</v>
      </c>
      <c r="D135" s="184" t="s">
        <v>145</v>
      </c>
      <c r="E135" s="185" t="s">
        <v>863</v>
      </c>
      <c r="F135" s="186" t="s">
        <v>864</v>
      </c>
      <c r="G135" s="187" t="s">
        <v>177</v>
      </c>
      <c r="H135" s="188">
        <v>0.123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149</v>
      </c>
      <c r="AT135" s="196" t="s">
        <v>145</v>
      </c>
      <c r="AU135" s="196" t="s">
        <v>80</v>
      </c>
      <c r="AY135" s="14" t="s">
        <v>142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150</v>
      </c>
      <c r="BK135" s="197">
        <f t="shared" si="9"/>
        <v>0</v>
      </c>
      <c r="BL135" s="14" t="s">
        <v>149</v>
      </c>
      <c r="BM135" s="196" t="s">
        <v>408</v>
      </c>
    </row>
    <row r="136" spans="1:65" s="2" customFormat="1" ht="37.9" customHeight="1">
      <c r="A136" s="31"/>
      <c r="B136" s="32"/>
      <c r="C136" s="184" t="s">
        <v>199</v>
      </c>
      <c r="D136" s="184" t="s">
        <v>145</v>
      </c>
      <c r="E136" s="185" t="s">
        <v>865</v>
      </c>
      <c r="F136" s="186" t="s">
        <v>866</v>
      </c>
      <c r="G136" s="187" t="s">
        <v>411</v>
      </c>
      <c r="H136" s="209"/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149</v>
      </c>
      <c r="AT136" s="196" t="s">
        <v>145</v>
      </c>
      <c r="AU136" s="196" t="s">
        <v>80</v>
      </c>
      <c r="AY136" s="14" t="s">
        <v>142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150</v>
      </c>
      <c r="BK136" s="197">
        <f t="shared" si="9"/>
        <v>0</v>
      </c>
      <c r="BL136" s="14" t="s">
        <v>149</v>
      </c>
      <c r="BM136" s="196" t="s">
        <v>419</v>
      </c>
    </row>
    <row r="137" spans="1:65" s="12" customFormat="1" ht="25.9" customHeight="1">
      <c r="B137" s="168"/>
      <c r="C137" s="169"/>
      <c r="D137" s="170" t="s">
        <v>71</v>
      </c>
      <c r="E137" s="171" t="s">
        <v>776</v>
      </c>
      <c r="F137" s="171" t="s">
        <v>867</v>
      </c>
      <c r="G137" s="169"/>
      <c r="H137" s="169"/>
      <c r="I137" s="172"/>
      <c r="J137" s="173">
        <f>BK137</f>
        <v>0</v>
      </c>
      <c r="K137" s="169"/>
      <c r="L137" s="174"/>
      <c r="M137" s="175"/>
      <c r="N137" s="176"/>
      <c r="O137" s="176"/>
      <c r="P137" s="177">
        <v>0</v>
      </c>
      <c r="Q137" s="176"/>
      <c r="R137" s="177">
        <v>0</v>
      </c>
      <c r="S137" s="176"/>
      <c r="T137" s="178">
        <v>0</v>
      </c>
      <c r="AR137" s="179" t="s">
        <v>80</v>
      </c>
      <c r="AT137" s="180" t="s">
        <v>71</v>
      </c>
      <c r="AU137" s="180" t="s">
        <v>72</v>
      </c>
      <c r="AY137" s="179" t="s">
        <v>142</v>
      </c>
      <c r="BK137" s="181">
        <v>0</v>
      </c>
    </row>
    <row r="138" spans="1:65" s="12" customFormat="1" ht="25.9" customHeight="1">
      <c r="B138" s="168"/>
      <c r="C138" s="169"/>
      <c r="D138" s="170" t="s">
        <v>71</v>
      </c>
      <c r="E138" s="171" t="s">
        <v>868</v>
      </c>
      <c r="F138" s="171" t="s">
        <v>869</v>
      </c>
      <c r="G138" s="169"/>
      <c r="H138" s="169"/>
      <c r="I138" s="172"/>
      <c r="J138" s="173">
        <f>BK138</f>
        <v>0</v>
      </c>
      <c r="K138" s="169"/>
      <c r="L138" s="174"/>
      <c r="M138" s="175"/>
      <c r="N138" s="176"/>
      <c r="O138" s="176"/>
      <c r="P138" s="177">
        <f>SUM(P139:P141)</f>
        <v>0</v>
      </c>
      <c r="Q138" s="176"/>
      <c r="R138" s="177">
        <f>SUM(R139:R141)</f>
        <v>0</v>
      </c>
      <c r="S138" s="176"/>
      <c r="T138" s="178">
        <f>SUM(T139:T141)</f>
        <v>0</v>
      </c>
      <c r="AR138" s="179" t="s">
        <v>80</v>
      </c>
      <c r="AT138" s="180" t="s">
        <v>71</v>
      </c>
      <c r="AU138" s="180" t="s">
        <v>72</v>
      </c>
      <c r="AY138" s="179" t="s">
        <v>142</v>
      </c>
      <c r="BK138" s="181">
        <f>SUM(BK139:BK141)</f>
        <v>0</v>
      </c>
    </row>
    <row r="139" spans="1:65" s="2" customFormat="1" ht="37.9" customHeight="1">
      <c r="A139" s="31"/>
      <c r="B139" s="32"/>
      <c r="C139" s="184" t="s">
        <v>206</v>
      </c>
      <c r="D139" s="184" t="s">
        <v>145</v>
      </c>
      <c r="E139" s="185" t="s">
        <v>870</v>
      </c>
      <c r="F139" s="186" t="s">
        <v>871</v>
      </c>
      <c r="G139" s="187" t="s">
        <v>771</v>
      </c>
      <c r="H139" s="188">
        <v>3</v>
      </c>
      <c r="I139" s="189"/>
      <c r="J139" s="190">
        <f>ROUND(I139*H139,2)</f>
        <v>0</v>
      </c>
      <c r="K139" s="191"/>
      <c r="L139" s="36"/>
      <c r="M139" s="192" t="s">
        <v>1</v>
      </c>
      <c r="N139" s="193" t="s">
        <v>38</v>
      </c>
      <c r="O139" s="68"/>
      <c r="P139" s="194">
        <f>O139*H139</f>
        <v>0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149</v>
      </c>
      <c r="AT139" s="196" t="s">
        <v>145</v>
      </c>
      <c r="AU139" s="196" t="s">
        <v>80</v>
      </c>
      <c r="AY139" s="14" t="s">
        <v>142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150</v>
      </c>
      <c r="BK139" s="197">
        <f>ROUND(I139*H139,2)</f>
        <v>0</v>
      </c>
      <c r="BL139" s="14" t="s">
        <v>149</v>
      </c>
      <c r="BM139" s="196" t="s">
        <v>445</v>
      </c>
    </row>
    <row r="140" spans="1:65" s="2" customFormat="1" ht="24.2" customHeight="1">
      <c r="A140" s="31"/>
      <c r="B140" s="32"/>
      <c r="C140" s="184" t="s">
        <v>8</v>
      </c>
      <c r="D140" s="184" t="s">
        <v>145</v>
      </c>
      <c r="E140" s="185" t="s">
        <v>872</v>
      </c>
      <c r="F140" s="186" t="s">
        <v>873</v>
      </c>
      <c r="G140" s="187" t="s">
        <v>771</v>
      </c>
      <c r="H140" s="188">
        <v>3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38</v>
      </c>
      <c r="O140" s="68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149</v>
      </c>
      <c r="AT140" s="196" t="s">
        <v>145</v>
      </c>
      <c r="AU140" s="196" t="s">
        <v>80</v>
      </c>
      <c r="AY140" s="14" t="s">
        <v>142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150</v>
      </c>
      <c r="BK140" s="197">
        <f>ROUND(I140*H140,2)</f>
        <v>0</v>
      </c>
      <c r="BL140" s="14" t="s">
        <v>149</v>
      </c>
      <c r="BM140" s="196" t="s">
        <v>453</v>
      </c>
    </row>
    <row r="141" spans="1:65" s="2" customFormat="1" ht="24.2" customHeight="1">
      <c r="A141" s="31"/>
      <c r="B141" s="32"/>
      <c r="C141" s="184" t="s">
        <v>213</v>
      </c>
      <c r="D141" s="184" t="s">
        <v>145</v>
      </c>
      <c r="E141" s="185" t="s">
        <v>874</v>
      </c>
      <c r="F141" s="186" t="s">
        <v>875</v>
      </c>
      <c r="G141" s="187" t="s">
        <v>771</v>
      </c>
      <c r="H141" s="188">
        <v>1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38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149</v>
      </c>
      <c r="AT141" s="196" t="s">
        <v>145</v>
      </c>
      <c r="AU141" s="196" t="s">
        <v>80</v>
      </c>
      <c r="AY141" s="14" t="s">
        <v>142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150</v>
      </c>
      <c r="BK141" s="197">
        <f>ROUND(I141*H141,2)</f>
        <v>0</v>
      </c>
      <c r="BL141" s="14" t="s">
        <v>149</v>
      </c>
      <c r="BM141" s="196" t="s">
        <v>461</v>
      </c>
    </row>
    <row r="142" spans="1:65" s="12" customFormat="1" ht="25.9" customHeight="1">
      <c r="B142" s="168"/>
      <c r="C142" s="169"/>
      <c r="D142" s="170" t="s">
        <v>71</v>
      </c>
      <c r="E142" s="171" t="s">
        <v>825</v>
      </c>
      <c r="F142" s="171" t="s">
        <v>826</v>
      </c>
      <c r="G142" s="169"/>
      <c r="H142" s="169"/>
      <c r="I142" s="172"/>
      <c r="J142" s="173">
        <f>BK142</f>
        <v>0</v>
      </c>
      <c r="K142" s="169"/>
      <c r="L142" s="174"/>
      <c r="M142" s="175"/>
      <c r="N142" s="176"/>
      <c r="O142" s="176"/>
      <c r="P142" s="177">
        <f>SUM(P143:P144)</f>
        <v>0</v>
      </c>
      <c r="Q142" s="176"/>
      <c r="R142" s="177">
        <f>SUM(R143:R144)</f>
        <v>0</v>
      </c>
      <c r="S142" s="176"/>
      <c r="T142" s="178">
        <f>SUM(T143:T144)</f>
        <v>0</v>
      </c>
      <c r="AR142" s="179" t="s">
        <v>149</v>
      </c>
      <c r="AT142" s="180" t="s">
        <v>71</v>
      </c>
      <c r="AU142" s="180" t="s">
        <v>72</v>
      </c>
      <c r="AY142" s="179" t="s">
        <v>142</v>
      </c>
      <c r="BK142" s="181">
        <f>SUM(BK143:BK144)</f>
        <v>0</v>
      </c>
    </row>
    <row r="143" spans="1:65" s="2" customFormat="1" ht="62.65" customHeight="1">
      <c r="A143" s="31"/>
      <c r="B143" s="32"/>
      <c r="C143" s="184" t="s">
        <v>217</v>
      </c>
      <c r="D143" s="184" t="s">
        <v>145</v>
      </c>
      <c r="E143" s="185" t="s">
        <v>832</v>
      </c>
      <c r="F143" s="186" t="s">
        <v>876</v>
      </c>
      <c r="G143" s="187" t="s">
        <v>829</v>
      </c>
      <c r="H143" s="188">
        <v>80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38</v>
      </c>
      <c r="O143" s="68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830</v>
      </c>
      <c r="AT143" s="196" t="s">
        <v>145</v>
      </c>
      <c r="AU143" s="196" t="s">
        <v>80</v>
      </c>
      <c r="AY143" s="14" t="s">
        <v>142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150</v>
      </c>
      <c r="BK143" s="197">
        <f>ROUND(I143*H143,2)</f>
        <v>0</v>
      </c>
      <c r="BL143" s="14" t="s">
        <v>830</v>
      </c>
      <c r="BM143" s="196" t="s">
        <v>469</v>
      </c>
    </row>
    <row r="144" spans="1:65" s="2" customFormat="1" ht="24.2" customHeight="1">
      <c r="A144" s="31"/>
      <c r="B144" s="32"/>
      <c r="C144" s="184" t="s">
        <v>221</v>
      </c>
      <c r="D144" s="184" t="s">
        <v>145</v>
      </c>
      <c r="E144" s="185" t="s">
        <v>877</v>
      </c>
      <c r="F144" s="186" t="s">
        <v>878</v>
      </c>
      <c r="G144" s="187" t="s">
        <v>829</v>
      </c>
      <c r="H144" s="188">
        <v>13</v>
      </c>
      <c r="I144" s="189"/>
      <c r="J144" s="190">
        <f>ROUND(I144*H144,2)</f>
        <v>0</v>
      </c>
      <c r="K144" s="191"/>
      <c r="L144" s="36"/>
      <c r="M144" s="214" t="s">
        <v>1</v>
      </c>
      <c r="N144" s="215" t="s">
        <v>38</v>
      </c>
      <c r="O144" s="216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830</v>
      </c>
      <c r="AT144" s="196" t="s">
        <v>145</v>
      </c>
      <c r="AU144" s="196" t="s">
        <v>80</v>
      </c>
      <c r="AY144" s="14" t="s">
        <v>142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150</v>
      </c>
      <c r="BK144" s="197">
        <f>ROUND(I144*H144,2)</f>
        <v>0</v>
      </c>
      <c r="BL144" s="14" t="s">
        <v>830</v>
      </c>
      <c r="BM144" s="196" t="s">
        <v>479</v>
      </c>
    </row>
    <row r="145" spans="1:31" s="2" customFormat="1" ht="6.95" customHeight="1">
      <c r="A145" s="31"/>
      <c r="B145" s="51"/>
      <c r="C145" s="52"/>
      <c r="D145" s="52"/>
      <c r="E145" s="52"/>
      <c r="F145" s="52"/>
      <c r="G145" s="52"/>
      <c r="H145" s="52"/>
      <c r="I145" s="52"/>
      <c r="J145" s="52"/>
      <c r="K145" s="52"/>
      <c r="L145" s="36"/>
      <c r="M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</sheetData>
  <sheetProtection password="CC35" sheet="1" objects="1" scenarios="1" formatColumns="0" formatRows="0" autoFilter="0"/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90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879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ROUND(J122,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ROUND((SUM(BE122:BE193)),  2)</f>
        <v>0</v>
      </c>
      <c r="G33" s="31"/>
      <c r="H33" s="31"/>
      <c r="I33" s="121">
        <v>0.21</v>
      </c>
      <c r="J33" s="120">
        <f>ROUND(((SUM(BE122:BE193))*I33),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ROUND((SUM(BF122:BF193)),  2)</f>
        <v>0</v>
      </c>
      <c r="G34" s="31"/>
      <c r="H34" s="31"/>
      <c r="I34" s="121">
        <v>0.15</v>
      </c>
      <c r="J34" s="120">
        <f>ROUND(((SUM(BF122:BF193))*I34),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ROUND((SUM(BG122:BG193)),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ROUND((SUM(BH122:BH193)),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ROUND((SUM(BI122:BI193)),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SO-06 - ÚT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J122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44"/>
      <c r="C97" s="145"/>
      <c r="D97" s="146" t="s">
        <v>880</v>
      </c>
      <c r="E97" s="147"/>
      <c r="F97" s="147"/>
      <c r="G97" s="147"/>
      <c r="H97" s="147"/>
      <c r="I97" s="147"/>
      <c r="J97" s="148">
        <f>J123</f>
        <v>0</v>
      </c>
      <c r="K97" s="145"/>
      <c r="L97" s="149"/>
    </row>
    <row r="98" spans="1:31" s="9" customFormat="1" ht="24.95" customHeight="1">
      <c r="B98" s="144"/>
      <c r="C98" s="145"/>
      <c r="D98" s="146" t="s">
        <v>881</v>
      </c>
      <c r="E98" s="147"/>
      <c r="F98" s="147"/>
      <c r="G98" s="147"/>
      <c r="H98" s="147"/>
      <c r="I98" s="147"/>
      <c r="J98" s="148">
        <f>J130</f>
        <v>0</v>
      </c>
      <c r="K98" s="145"/>
      <c r="L98" s="149"/>
    </row>
    <row r="99" spans="1:31" s="9" customFormat="1" ht="24.95" customHeight="1">
      <c r="B99" s="144"/>
      <c r="C99" s="145"/>
      <c r="D99" s="146" t="s">
        <v>882</v>
      </c>
      <c r="E99" s="147"/>
      <c r="F99" s="147"/>
      <c r="G99" s="147"/>
      <c r="H99" s="147"/>
      <c r="I99" s="147"/>
      <c r="J99" s="148">
        <f>J139</f>
        <v>0</v>
      </c>
      <c r="K99" s="145"/>
      <c r="L99" s="149"/>
    </row>
    <row r="100" spans="1:31" s="9" customFormat="1" ht="24.95" customHeight="1">
      <c r="B100" s="144"/>
      <c r="C100" s="145"/>
      <c r="D100" s="146" t="s">
        <v>883</v>
      </c>
      <c r="E100" s="147"/>
      <c r="F100" s="147"/>
      <c r="G100" s="147"/>
      <c r="H100" s="147"/>
      <c r="I100" s="147"/>
      <c r="J100" s="148">
        <f>J159</f>
        <v>0</v>
      </c>
      <c r="K100" s="145"/>
      <c r="L100" s="149"/>
    </row>
    <row r="101" spans="1:31" s="9" customFormat="1" ht="24.95" customHeight="1">
      <c r="B101" s="144"/>
      <c r="C101" s="145"/>
      <c r="D101" s="146" t="s">
        <v>884</v>
      </c>
      <c r="E101" s="147"/>
      <c r="F101" s="147"/>
      <c r="G101" s="147"/>
      <c r="H101" s="147"/>
      <c r="I101" s="147"/>
      <c r="J101" s="148">
        <f>J174</f>
        <v>0</v>
      </c>
      <c r="K101" s="145"/>
      <c r="L101" s="149"/>
    </row>
    <row r="102" spans="1:31" s="9" customFormat="1" ht="24.95" customHeight="1">
      <c r="B102" s="144"/>
      <c r="C102" s="145"/>
      <c r="D102" s="146" t="s">
        <v>712</v>
      </c>
      <c r="E102" s="147"/>
      <c r="F102" s="147"/>
      <c r="G102" s="147"/>
      <c r="H102" s="147"/>
      <c r="I102" s="147"/>
      <c r="J102" s="148">
        <f>J190</f>
        <v>0</v>
      </c>
      <c r="K102" s="145"/>
      <c r="L102" s="149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127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62" t="str">
        <f>E7</f>
        <v>15aBi20 Starkoč čp. 90, sociální byty II NP</v>
      </c>
      <c r="F112" s="263"/>
      <c r="G112" s="263"/>
      <c r="H112" s="26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98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50" t="str">
        <f>E9</f>
        <v>SO-06 - ÚT</v>
      </c>
      <c r="F114" s="261"/>
      <c r="G114" s="261"/>
      <c r="H114" s="261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20</v>
      </c>
      <c r="D116" s="33"/>
      <c r="E116" s="33"/>
      <c r="F116" s="24" t="str">
        <f>F12</f>
        <v xml:space="preserve"> </v>
      </c>
      <c r="G116" s="33"/>
      <c r="H116" s="33"/>
      <c r="I116" s="26" t="s">
        <v>22</v>
      </c>
      <c r="J116" s="63">
        <f>IF(J12="","",J12)</f>
        <v>44070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 xml:space="preserve"> </v>
      </c>
      <c r="G118" s="33"/>
      <c r="H118" s="33"/>
      <c r="I118" s="26" t="s">
        <v>28</v>
      </c>
      <c r="J118" s="29" t="str">
        <f>E21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26</v>
      </c>
      <c r="D119" s="33"/>
      <c r="E119" s="33"/>
      <c r="F119" s="24" t="str">
        <f>IF(E18="","",E18)</f>
        <v>Vyplň údaj</v>
      </c>
      <c r="G119" s="33"/>
      <c r="H119" s="33"/>
      <c r="I119" s="26" t="s">
        <v>30</v>
      </c>
      <c r="J119" s="29" t="str">
        <f>E24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56"/>
      <c r="B121" s="157"/>
      <c r="C121" s="158" t="s">
        <v>128</v>
      </c>
      <c r="D121" s="159" t="s">
        <v>57</v>
      </c>
      <c r="E121" s="159" t="s">
        <v>53</v>
      </c>
      <c r="F121" s="159" t="s">
        <v>54</v>
      </c>
      <c r="G121" s="159" t="s">
        <v>129</v>
      </c>
      <c r="H121" s="159" t="s">
        <v>130</v>
      </c>
      <c r="I121" s="159" t="s">
        <v>131</v>
      </c>
      <c r="J121" s="160" t="s">
        <v>102</v>
      </c>
      <c r="K121" s="161" t="s">
        <v>132</v>
      </c>
      <c r="L121" s="162"/>
      <c r="M121" s="72" t="s">
        <v>1</v>
      </c>
      <c r="N121" s="73" t="s">
        <v>36</v>
      </c>
      <c r="O121" s="73" t="s">
        <v>133</v>
      </c>
      <c r="P121" s="73" t="s">
        <v>134</v>
      </c>
      <c r="Q121" s="73" t="s">
        <v>135</v>
      </c>
      <c r="R121" s="73" t="s">
        <v>136</v>
      </c>
      <c r="S121" s="73" t="s">
        <v>137</v>
      </c>
      <c r="T121" s="74" t="s">
        <v>138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pans="1:65" s="2" customFormat="1" ht="22.9" customHeight="1">
      <c r="A122" s="31"/>
      <c r="B122" s="32"/>
      <c r="C122" s="79" t="s">
        <v>139</v>
      </c>
      <c r="D122" s="33"/>
      <c r="E122" s="33"/>
      <c r="F122" s="33"/>
      <c r="G122" s="33"/>
      <c r="H122" s="33"/>
      <c r="I122" s="33"/>
      <c r="J122" s="163">
        <f>BK122</f>
        <v>0</v>
      </c>
      <c r="K122" s="33"/>
      <c r="L122" s="36"/>
      <c r="M122" s="75"/>
      <c r="N122" s="164"/>
      <c r="O122" s="76"/>
      <c r="P122" s="165">
        <f>P123+P130+P139+P159+P174+P190</f>
        <v>0</v>
      </c>
      <c r="Q122" s="76"/>
      <c r="R122" s="165">
        <f>R123+R130+R139+R159+R174+R190</f>
        <v>1.9E-2</v>
      </c>
      <c r="S122" s="76"/>
      <c r="T122" s="166">
        <f>T123+T130+T139+T159+T174+T190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71</v>
      </c>
      <c r="AU122" s="14" t="s">
        <v>104</v>
      </c>
      <c r="BK122" s="167">
        <f>BK123+BK130+BK139+BK159+BK174+BK190</f>
        <v>0</v>
      </c>
    </row>
    <row r="123" spans="1:65" s="12" customFormat="1" ht="25.9" customHeight="1">
      <c r="B123" s="168"/>
      <c r="C123" s="169"/>
      <c r="D123" s="170" t="s">
        <v>71</v>
      </c>
      <c r="E123" s="171" t="s">
        <v>885</v>
      </c>
      <c r="F123" s="171" t="s">
        <v>886</v>
      </c>
      <c r="G123" s="169"/>
      <c r="H123" s="169"/>
      <c r="I123" s="172"/>
      <c r="J123" s="173">
        <f>BK123</f>
        <v>0</v>
      </c>
      <c r="K123" s="169"/>
      <c r="L123" s="174"/>
      <c r="M123" s="175"/>
      <c r="N123" s="176"/>
      <c r="O123" s="176"/>
      <c r="P123" s="177">
        <f>SUM(P124:P129)</f>
        <v>0</v>
      </c>
      <c r="Q123" s="176"/>
      <c r="R123" s="177">
        <f>SUM(R124:R129)</f>
        <v>0</v>
      </c>
      <c r="S123" s="176"/>
      <c r="T123" s="178">
        <f>SUM(T124:T129)</f>
        <v>0</v>
      </c>
      <c r="AR123" s="179" t="s">
        <v>80</v>
      </c>
      <c r="AT123" s="180" t="s">
        <v>71</v>
      </c>
      <c r="AU123" s="180" t="s">
        <v>72</v>
      </c>
      <c r="AY123" s="179" t="s">
        <v>142</v>
      </c>
      <c r="BK123" s="181">
        <f>SUM(BK124:BK129)</f>
        <v>0</v>
      </c>
    </row>
    <row r="124" spans="1:65" s="2" customFormat="1" ht="62.65" customHeight="1">
      <c r="A124" s="31"/>
      <c r="B124" s="32"/>
      <c r="C124" s="184" t="s">
        <v>80</v>
      </c>
      <c r="D124" s="184" t="s">
        <v>145</v>
      </c>
      <c r="E124" s="185" t="s">
        <v>887</v>
      </c>
      <c r="F124" s="186" t="s">
        <v>888</v>
      </c>
      <c r="G124" s="187" t="s">
        <v>482</v>
      </c>
      <c r="H124" s="188">
        <v>144</v>
      </c>
      <c r="I124" s="189"/>
      <c r="J124" s="190">
        <f t="shared" ref="J124:J129" si="0">ROUND(I124*H124,2)</f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ref="P124:P129" si="1">O124*H124</f>
        <v>0</v>
      </c>
      <c r="Q124" s="194">
        <v>0</v>
      </c>
      <c r="R124" s="194">
        <f t="shared" ref="R124:R129" si="2">Q124*H124</f>
        <v>0</v>
      </c>
      <c r="S124" s="194">
        <v>0</v>
      </c>
      <c r="T124" s="195">
        <f t="shared" ref="T124:T129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149</v>
      </c>
      <c r="AT124" s="196" t="s">
        <v>145</v>
      </c>
      <c r="AU124" s="196" t="s">
        <v>80</v>
      </c>
      <c r="AY124" s="14" t="s">
        <v>142</v>
      </c>
      <c r="BE124" s="197">
        <f t="shared" ref="BE124:BE129" si="4">IF(N124="základní",J124,0)</f>
        <v>0</v>
      </c>
      <c r="BF124" s="197">
        <f t="shared" ref="BF124:BF129" si="5">IF(N124="snížená",J124,0)</f>
        <v>0</v>
      </c>
      <c r="BG124" s="197">
        <f t="shared" ref="BG124:BG129" si="6">IF(N124="zákl. přenesená",J124,0)</f>
        <v>0</v>
      </c>
      <c r="BH124" s="197">
        <f t="shared" ref="BH124:BH129" si="7">IF(N124="sníž. přenesená",J124,0)</f>
        <v>0</v>
      </c>
      <c r="BI124" s="197">
        <f t="shared" ref="BI124:BI129" si="8">IF(N124="nulová",J124,0)</f>
        <v>0</v>
      </c>
      <c r="BJ124" s="14" t="s">
        <v>150</v>
      </c>
      <c r="BK124" s="197">
        <f t="shared" ref="BK124:BK129" si="9">ROUND(I124*H124,2)</f>
        <v>0</v>
      </c>
      <c r="BL124" s="14" t="s">
        <v>149</v>
      </c>
      <c r="BM124" s="196" t="s">
        <v>889</v>
      </c>
    </row>
    <row r="125" spans="1:65" s="2" customFormat="1" ht="14.45" customHeight="1">
      <c r="A125" s="31"/>
      <c r="B125" s="32"/>
      <c r="C125" s="198" t="s">
        <v>150</v>
      </c>
      <c r="D125" s="198" t="s">
        <v>174</v>
      </c>
      <c r="E125" s="199" t="s">
        <v>890</v>
      </c>
      <c r="F125" s="200" t="s">
        <v>891</v>
      </c>
      <c r="G125" s="201" t="s">
        <v>482</v>
      </c>
      <c r="H125" s="202">
        <v>79</v>
      </c>
      <c r="I125" s="203"/>
      <c r="J125" s="204">
        <f t="shared" si="0"/>
        <v>0</v>
      </c>
      <c r="K125" s="205"/>
      <c r="L125" s="206"/>
      <c r="M125" s="207" t="s">
        <v>1</v>
      </c>
      <c r="N125" s="208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178</v>
      </c>
      <c r="AT125" s="196" t="s">
        <v>174</v>
      </c>
      <c r="AU125" s="196" t="s">
        <v>80</v>
      </c>
      <c r="AY125" s="14" t="s">
        <v>142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150</v>
      </c>
      <c r="BK125" s="197">
        <f t="shared" si="9"/>
        <v>0</v>
      </c>
      <c r="BL125" s="14" t="s">
        <v>149</v>
      </c>
      <c r="BM125" s="196" t="s">
        <v>892</v>
      </c>
    </row>
    <row r="126" spans="1:65" s="2" customFormat="1" ht="14.45" customHeight="1">
      <c r="A126" s="31"/>
      <c r="B126" s="32"/>
      <c r="C126" s="198" t="s">
        <v>156</v>
      </c>
      <c r="D126" s="198" t="s">
        <v>174</v>
      </c>
      <c r="E126" s="199" t="s">
        <v>893</v>
      </c>
      <c r="F126" s="200" t="s">
        <v>894</v>
      </c>
      <c r="G126" s="201" t="s">
        <v>482</v>
      </c>
      <c r="H126" s="202">
        <v>52</v>
      </c>
      <c r="I126" s="203"/>
      <c r="J126" s="204">
        <f t="shared" si="0"/>
        <v>0</v>
      </c>
      <c r="K126" s="205"/>
      <c r="L126" s="206"/>
      <c r="M126" s="207" t="s">
        <v>1</v>
      </c>
      <c r="N126" s="208" t="s">
        <v>38</v>
      </c>
      <c r="O126" s="68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178</v>
      </c>
      <c r="AT126" s="196" t="s">
        <v>174</v>
      </c>
      <c r="AU126" s="196" t="s">
        <v>80</v>
      </c>
      <c r="AY126" s="14" t="s">
        <v>142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150</v>
      </c>
      <c r="BK126" s="197">
        <f t="shared" si="9"/>
        <v>0</v>
      </c>
      <c r="BL126" s="14" t="s">
        <v>149</v>
      </c>
      <c r="BM126" s="196" t="s">
        <v>895</v>
      </c>
    </row>
    <row r="127" spans="1:65" s="2" customFormat="1" ht="14.45" customHeight="1">
      <c r="A127" s="31"/>
      <c r="B127" s="32"/>
      <c r="C127" s="198" t="s">
        <v>149</v>
      </c>
      <c r="D127" s="198" t="s">
        <v>174</v>
      </c>
      <c r="E127" s="199" t="s">
        <v>896</v>
      </c>
      <c r="F127" s="200" t="s">
        <v>897</v>
      </c>
      <c r="G127" s="201" t="s">
        <v>482</v>
      </c>
      <c r="H127" s="202">
        <v>14</v>
      </c>
      <c r="I127" s="203"/>
      <c r="J127" s="204">
        <f t="shared" si="0"/>
        <v>0</v>
      </c>
      <c r="K127" s="205"/>
      <c r="L127" s="206"/>
      <c r="M127" s="207" t="s">
        <v>1</v>
      </c>
      <c r="N127" s="208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178</v>
      </c>
      <c r="AT127" s="196" t="s">
        <v>174</v>
      </c>
      <c r="AU127" s="196" t="s">
        <v>80</v>
      </c>
      <c r="AY127" s="14" t="s">
        <v>142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150</v>
      </c>
      <c r="BK127" s="197">
        <f t="shared" si="9"/>
        <v>0</v>
      </c>
      <c r="BL127" s="14" t="s">
        <v>149</v>
      </c>
      <c r="BM127" s="196" t="s">
        <v>898</v>
      </c>
    </row>
    <row r="128" spans="1:65" s="2" customFormat="1" ht="14.45" customHeight="1">
      <c r="A128" s="31"/>
      <c r="B128" s="32"/>
      <c r="C128" s="198" t="s">
        <v>164</v>
      </c>
      <c r="D128" s="198" t="s">
        <v>174</v>
      </c>
      <c r="E128" s="199" t="s">
        <v>899</v>
      </c>
      <c r="F128" s="200" t="s">
        <v>900</v>
      </c>
      <c r="G128" s="201" t="s">
        <v>771</v>
      </c>
      <c r="H128" s="202">
        <v>8</v>
      </c>
      <c r="I128" s="203"/>
      <c r="J128" s="204">
        <f t="shared" si="0"/>
        <v>0</v>
      </c>
      <c r="K128" s="205"/>
      <c r="L128" s="206"/>
      <c r="M128" s="207" t="s">
        <v>1</v>
      </c>
      <c r="N128" s="208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178</v>
      </c>
      <c r="AT128" s="196" t="s">
        <v>174</v>
      </c>
      <c r="AU128" s="196" t="s">
        <v>80</v>
      </c>
      <c r="AY128" s="14" t="s">
        <v>142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150</v>
      </c>
      <c r="BK128" s="197">
        <f t="shared" si="9"/>
        <v>0</v>
      </c>
      <c r="BL128" s="14" t="s">
        <v>149</v>
      </c>
      <c r="BM128" s="196" t="s">
        <v>901</v>
      </c>
    </row>
    <row r="129" spans="1:65" s="2" customFormat="1" ht="37.9" customHeight="1">
      <c r="A129" s="31"/>
      <c r="B129" s="32"/>
      <c r="C129" s="184" t="s">
        <v>168</v>
      </c>
      <c r="D129" s="184" t="s">
        <v>145</v>
      </c>
      <c r="E129" s="185" t="s">
        <v>902</v>
      </c>
      <c r="F129" s="186" t="s">
        <v>903</v>
      </c>
      <c r="G129" s="187" t="s">
        <v>411</v>
      </c>
      <c r="H129" s="209"/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149</v>
      </c>
      <c r="AT129" s="196" t="s">
        <v>145</v>
      </c>
      <c r="AU129" s="196" t="s">
        <v>80</v>
      </c>
      <c r="AY129" s="14" t="s">
        <v>142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150</v>
      </c>
      <c r="BK129" s="197">
        <f t="shared" si="9"/>
        <v>0</v>
      </c>
      <c r="BL129" s="14" t="s">
        <v>149</v>
      </c>
      <c r="BM129" s="196" t="s">
        <v>904</v>
      </c>
    </row>
    <row r="130" spans="1:65" s="12" customFormat="1" ht="25.9" customHeight="1">
      <c r="B130" s="168"/>
      <c r="C130" s="169"/>
      <c r="D130" s="170" t="s">
        <v>71</v>
      </c>
      <c r="E130" s="171" t="s">
        <v>905</v>
      </c>
      <c r="F130" s="171" t="s">
        <v>906</v>
      </c>
      <c r="G130" s="169"/>
      <c r="H130" s="169"/>
      <c r="I130" s="172"/>
      <c r="J130" s="173">
        <f>BK130</f>
        <v>0</v>
      </c>
      <c r="K130" s="169"/>
      <c r="L130" s="174"/>
      <c r="M130" s="175"/>
      <c r="N130" s="176"/>
      <c r="O130" s="176"/>
      <c r="P130" s="177">
        <f>SUM(P131:P138)</f>
        <v>0</v>
      </c>
      <c r="Q130" s="176"/>
      <c r="R130" s="177">
        <f>SUM(R131:R138)</f>
        <v>0</v>
      </c>
      <c r="S130" s="176"/>
      <c r="T130" s="178">
        <f>SUM(T131:T138)</f>
        <v>0</v>
      </c>
      <c r="AR130" s="179" t="s">
        <v>80</v>
      </c>
      <c r="AT130" s="180" t="s">
        <v>71</v>
      </c>
      <c r="AU130" s="180" t="s">
        <v>72</v>
      </c>
      <c r="AY130" s="179" t="s">
        <v>142</v>
      </c>
      <c r="BK130" s="181">
        <f>SUM(BK131:BK138)</f>
        <v>0</v>
      </c>
    </row>
    <row r="131" spans="1:65" s="2" customFormat="1" ht="37.9" customHeight="1">
      <c r="A131" s="31"/>
      <c r="B131" s="32"/>
      <c r="C131" s="184" t="s">
        <v>173</v>
      </c>
      <c r="D131" s="184" t="s">
        <v>145</v>
      </c>
      <c r="E131" s="185" t="s">
        <v>907</v>
      </c>
      <c r="F131" s="186" t="s">
        <v>908</v>
      </c>
      <c r="G131" s="187" t="s">
        <v>771</v>
      </c>
      <c r="H131" s="188">
        <v>3</v>
      </c>
      <c r="I131" s="189"/>
      <c r="J131" s="190">
        <f t="shared" ref="J131:J138" si="10">ROUND(I131*H131,2)</f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ref="P131:P138" si="11">O131*H131</f>
        <v>0</v>
      </c>
      <c r="Q131" s="194">
        <v>0</v>
      </c>
      <c r="R131" s="194">
        <f t="shared" ref="R131:R138" si="12">Q131*H131</f>
        <v>0</v>
      </c>
      <c r="S131" s="194">
        <v>0</v>
      </c>
      <c r="T131" s="195">
        <f t="shared" ref="T131:T138" si="1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149</v>
      </c>
      <c r="AT131" s="196" t="s">
        <v>145</v>
      </c>
      <c r="AU131" s="196" t="s">
        <v>80</v>
      </c>
      <c r="AY131" s="14" t="s">
        <v>142</v>
      </c>
      <c r="BE131" s="197">
        <f t="shared" ref="BE131:BE138" si="14">IF(N131="základní",J131,0)</f>
        <v>0</v>
      </c>
      <c r="BF131" s="197">
        <f t="shared" ref="BF131:BF138" si="15">IF(N131="snížená",J131,0)</f>
        <v>0</v>
      </c>
      <c r="BG131" s="197">
        <f t="shared" ref="BG131:BG138" si="16">IF(N131="zákl. přenesená",J131,0)</f>
        <v>0</v>
      </c>
      <c r="BH131" s="197">
        <f t="shared" ref="BH131:BH138" si="17">IF(N131="sníž. přenesená",J131,0)</f>
        <v>0</v>
      </c>
      <c r="BI131" s="197">
        <f t="shared" ref="BI131:BI138" si="18">IF(N131="nulová",J131,0)</f>
        <v>0</v>
      </c>
      <c r="BJ131" s="14" t="s">
        <v>150</v>
      </c>
      <c r="BK131" s="197">
        <f t="shared" ref="BK131:BK138" si="19">ROUND(I131*H131,2)</f>
        <v>0</v>
      </c>
      <c r="BL131" s="14" t="s">
        <v>149</v>
      </c>
      <c r="BM131" s="196" t="s">
        <v>909</v>
      </c>
    </row>
    <row r="132" spans="1:65" s="2" customFormat="1" ht="49.15" customHeight="1">
      <c r="A132" s="31"/>
      <c r="B132" s="32"/>
      <c r="C132" s="198" t="s">
        <v>178</v>
      </c>
      <c r="D132" s="198" t="s">
        <v>174</v>
      </c>
      <c r="E132" s="199" t="s">
        <v>910</v>
      </c>
      <c r="F132" s="200" t="s">
        <v>911</v>
      </c>
      <c r="G132" s="201" t="s">
        <v>771</v>
      </c>
      <c r="H132" s="202">
        <v>3</v>
      </c>
      <c r="I132" s="203"/>
      <c r="J132" s="204">
        <f t="shared" si="10"/>
        <v>0</v>
      </c>
      <c r="K132" s="205"/>
      <c r="L132" s="206"/>
      <c r="M132" s="207" t="s">
        <v>1</v>
      </c>
      <c r="N132" s="208" t="s">
        <v>38</v>
      </c>
      <c r="O132" s="68"/>
      <c r="P132" s="194">
        <f t="shared" si="11"/>
        <v>0</v>
      </c>
      <c r="Q132" s="194">
        <v>0</v>
      </c>
      <c r="R132" s="194">
        <f t="shared" si="12"/>
        <v>0</v>
      </c>
      <c r="S132" s="194">
        <v>0</v>
      </c>
      <c r="T132" s="195">
        <f t="shared" si="1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178</v>
      </c>
      <c r="AT132" s="196" t="s">
        <v>174</v>
      </c>
      <c r="AU132" s="196" t="s">
        <v>80</v>
      </c>
      <c r="AY132" s="14" t="s">
        <v>142</v>
      </c>
      <c r="BE132" s="197">
        <f t="shared" si="14"/>
        <v>0</v>
      </c>
      <c r="BF132" s="197">
        <f t="shared" si="15"/>
        <v>0</v>
      </c>
      <c r="BG132" s="197">
        <f t="shared" si="16"/>
        <v>0</v>
      </c>
      <c r="BH132" s="197">
        <f t="shared" si="17"/>
        <v>0</v>
      </c>
      <c r="BI132" s="197">
        <f t="shared" si="18"/>
        <v>0</v>
      </c>
      <c r="BJ132" s="14" t="s">
        <v>150</v>
      </c>
      <c r="BK132" s="197">
        <f t="shared" si="19"/>
        <v>0</v>
      </c>
      <c r="BL132" s="14" t="s">
        <v>149</v>
      </c>
      <c r="BM132" s="196" t="s">
        <v>912</v>
      </c>
    </row>
    <row r="133" spans="1:65" s="2" customFormat="1" ht="37.9" customHeight="1">
      <c r="A133" s="31"/>
      <c r="B133" s="32"/>
      <c r="C133" s="184" t="s">
        <v>183</v>
      </c>
      <c r="D133" s="184" t="s">
        <v>145</v>
      </c>
      <c r="E133" s="185" t="s">
        <v>913</v>
      </c>
      <c r="F133" s="186" t="s">
        <v>914</v>
      </c>
      <c r="G133" s="187" t="s">
        <v>771</v>
      </c>
      <c r="H133" s="188">
        <v>1</v>
      </c>
      <c r="I133" s="189"/>
      <c r="J133" s="190">
        <f t="shared" si="1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1"/>
        <v>0</v>
      </c>
      <c r="Q133" s="194">
        <v>0</v>
      </c>
      <c r="R133" s="194">
        <f t="shared" si="12"/>
        <v>0</v>
      </c>
      <c r="S133" s="194">
        <v>0</v>
      </c>
      <c r="T133" s="195">
        <f t="shared" si="1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149</v>
      </c>
      <c r="AT133" s="196" t="s">
        <v>145</v>
      </c>
      <c r="AU133" s="196" t="s">
        <v>80</v>
      </c>
      <c r="AY133" s="14" t="s">
        <v>142</v>
      </c>
      <c r="BE133" s="197">
        <f t="shared" si="14"/>
        <v>0</v>
      </c>
      <c r="BF133" s="197">
        <f t="shared" si="15"/>
        <v>0</v>
      </c>
      <c r="BG133" s="197">
        <f t="shared" si="16"/>
        <v>0</v>
      </c>
      <c r="BH133" s="197">
        <f t="shared" si="17"/>
        <v>0</v>
      </c>
      <c r="BI133" s="197">
        <f t="shared" si="18"/>
        <v>0</v>
      </c>
      <c r="BJ133" s="14" t="s">
        <v>150</v>
      </c>
      <c r="BK133" s="197">
        <f t="shared" si="19"/>
        <v>0</v>
      </c>
      <c r="BL133" s="14" t="s">
        <v>149</v>
      </c>
      <c r="BM133" s="196" t="s">
        <v>915</v>
      </c>
    </row>
    <row r="134" spans="1:65" s="2" customFormat="1" ht="37.9" customHeight="1">
      <c r="A134" s="31"/>
      <c r="B134" s="32"/>
      <c r="C134" s="184" t="s">
        <v>187</v>
      </c>
      <c r="D134" s="184" t="s">
        <v>145</v>
      </c>
      <c r="E134" s="185" t="s">
        <v>916</v>
      </c>
      <c r="F134" s="186" t="s">
        <v>917</v>
      </c>
      <c r="G134" s="187" t="s">
        <v>771</v>
      </c>
      <c r="H134" s="188">
        <v>2</v>
      </c>
      <c r="I134" s="189"/>
      <c r="J134" s="190">
        <f t="shared" si="1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1"/>
        <v>0</v>
      </c>
      <c r="Q134" s="194">
        <v>0</v>
      </c>
      <c r="R134" s="194">
        <f t="shared" si="12"/>
        <v>0</v>
      </c>
      <c r="S134" s="194">
        <v>0</v>
      </c>
      <c r="T134" s="195">
        <f t="shared" si="1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149</v>
      </c>
      <c r="AT134" s="196" t="s">
        <v>145</v>
      </c>
      <c r="AU134" s="196" t="s">
        <v>80</v>
      </c>
      <c r="AY134" s="14" t="s">
        <v>142</v>
      </c>
      <c r="BE134" s="197">
        <f t="shared" si="14"/>
        <v>0</v>
      </c>
      <c r="BF134" s="197">
        <f t="shared" si="15"/>
        <v>0</v>
      </c>
      <c r="BG134" s="197">
        <f t="shared" si="16"/>
        <v>0</v>
      </c>
      <c r="BH134" s="197">
        <f t="shared" si="17"/>
        <v>0</v>
      </c>
      <c r="BI134" s="197">
        <f t="shared" si="18"/>
        <v>0</v>
      </c>
      <c r="BJ134" s="14" t="s">
        <v>150</v>
      </c>
      <c r="BK134" s="197">
        <f t="shared" si="19"/>
        <v>0</v>
      </c>
      <c r="BL134" s="14" t="s">
        <v>149</v>
      </c>
      <c r="BM134" s="196" t="s">
        <v>918</v>
      </c>
    </row>
    <row r="135" spans="1:65" s="2" customFormat="1" ht="37.9" customHeight="1">
      <c r="A135" s="31"/>
      <c r="B135" s="32"/>
      <c r="C135" s="184" t="s">
        <v>191</v>
      </c>
      <c r="D135" s="184" t="s">
        <v>145</v>
      </c>
      <c r="E135" s="185" t="s">
        <v>919</v>
      </c>
      <c r="F135" s="186" t="s">
        <v>920</v>
      </c>
      <c r="G135" s="187" t="s">
        <v>482</v>
      </c>
      <c r="H135" s="188">
        <v>2</v>
      </c>
      <c r="I135" s="189"/>
      <c r="J135" s="190">
        <f t="shared" si="1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1"/>
        <v>0</v>
      </c>
      <c r="Q135" s="194">
        <v>0</v>
      </c>
      <c r="R135" s="194">
        <f t="shared" si="12"/>
        <v>0</v>
      </c>
      <c r="S135" s="194">
        <v>0</v>
      </c>
      <c r="T135" s="195">
        <f t="shared" si="1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149</v>
      </c>
      <c r="AT135" s="196" t="s">
        <v>145</v>
      </c>
      <c r="AU135" s="196" t="s">
        <v>80</v>
      </c>
      <c r="AY135" s="14" t="s">
        <v>142</v>
      </c>
      <c r="BE135" s="197">
        <f t="shared" si="14"/>
        <v>0</v>
      </c>
      <c r="BF135" s="197">
        <f t="shared" si="15"/>
        <v>0</v>
      </c>
      <c r="BG135" s="197">
        <f t="shared" si="16"/>
        <v>0</v>
      </c>
      <c r="BH135" s="197">
        <f t="shared" si="17"/>
        <v>0</v>
      </c>
      <c r="BI135" s="197">
        <f t="shared" si="18"/>
        <v>0</v>
      </c>
      <c r="BJ135" s="14" t="s">
        <v>150</v>
      </c>
      <c r="BK135" s="197">
        <f t="shared" si="19"/>
        <v>0</v>
      </c>
      <c r="BL135" s="14" t="s">
        <v>149</v>
      </c>
      <c r="BM135" s="196" t="s">
        <v>921</v>
      </c>
    </row>
    <row r="136" spans="1:65" s="2" customFormat="1" ht="37.9" customHeight="1">
      <c r="A136" s="31"/>
      <c r="B136" s="32"/>
      <c r="C136" s="184" t="s">
        <v>195</v>
      </c>
      <c r="D136" s="184" t="s">
        <v>145</v>
      </c>
      <c r="E136" s="185" t="s">
        <v>922</v>
      </c>
      <c r="F136" s="186" t="s">
        <v>923</v>
      </c>
      <c r="G136" s="187" t="s">
        <v>771</v>
      </c>
      <c r="H136" s="188">
        <v>7</v>
      </c>
      <c r="I136" s="189"/>
      <c r="J136" s="190">
        <f t="shared" si="1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1"/>
        <v>0</v>
      </c>
      <c r="Q136" s="194">
        <v>0</v>
      </c>
      <c r="R136" s="194">
        <f t="shared" si="12"/>
        <v>0</v>
      </c>
      <c r="S136" s="194">
        <v>0</v>
      </c>
      <c r="T136" s="195">
        <f t="shared" si="1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149</v>
      </c>
      <c r="AT136" s="196" t="s">
        <v>145</v>
      </c>
      <c r="AU136" s="196" t="s">
        <v>80</v>
      </c>
      <c r="AY136" s="14" t="s">
        <v>142</v>
      </c>
      <c r="BE136" s="197">
        <f t="shared" si="14"/>
        <v>0</v>
      </c>
      <c r="BF136" s="197">
        <f t="shared" si="15"/>
        <v>0</v>
      </c>
      <c r="BG136" s="197">
        <f t="shared" si="16"/>
        <v>0</v>
      </c>
      <c r="BH136" s="197">
        <f t="shared" si="17"/>
        <v>0</v>
      </c>
      <c r="BI136" s="197">
        <f t="shared" si="18"/>
        <v>0</v>
      </c>
      <c r="BJ136" s="14" t="s">
        <v>150</v>
      </c>
      <c r="BK136" s="197">
        <f t="shared" si="19"/>
        <v>0</v>
      </c>
      <c r="BL136" s="14" t="s">
        <v>149</v>
      </c>
      <c r="BM136" s="196" t="s">
        <v>924</v>
      </c>
    </row>
    <row r="137" spans="1:65" s="2" customFormat="1" ht="24.2" customHeight="1">
      <c r="A137" s="31"/>
      <c r="B137" s="32"/>
      <c r="C137" s="184" t="s">
        <v>199</v>
      </c>
      <c r="D137" s="184" t="s">
        <v>145</v>
      </c>
      <c r="E137" s="185" t="s">
        <v>925</v>
      </c>
      <c r="F137" s="186" t="s">
        <v>926</v>
      </c>
      <c r="G137" s="187" t="s">
        <v>482</v>
      </c>
      <c r="H137" s="188">
        <v>18</v>
      </c>
      <c r="I137" s="189"/>
      <c r="J137" s="190">
        <f t="shared" si="1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1"/>
        <v>0</v>
      </c>
      <c r="Q137" s="194">
        <v>0</v>
      </c>
      <c r="R137" s="194">
        <f t="shared" si="12"/>
        <v>0</v>
      </c>
      <c r="S137" s="194">
        <v>0</v>
      </c>
      <c r="T137" s="195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149</v>
      </c>
      <c r="AT137" s="196" t="s">
        <v>145</v>
      </c>
      <c r="AU137" s="196" t="s">
        <v>80</v>
      </c>
      <c r="AY137" s="14" t="s">
        <v>142</v>
      </c>
      <c r="BE137" s="197">
        <f t="shared" si="14"/>
        <v>0</v>
      </c>
      <c r="BF137" s="197">
        <f t="shared" si="15"/>
        <v>0</v>
      </c>
      <c r="BG137" s="197">
        <f t="shared" si="16"/>
        <v>0</v>
      </c>
      <c r="BH137" s="197">
        <f t="shared" si="17"/>
        <v>0</v>
      </c>
      <c r="BI137" s="197">
        <f t="shared" si="18"/>
        <v>0</v>
      </c>
      <c r="BJ137" s="14" t="s">
        <v>150</v>
      </c>
      <c r="BK137" s="197">
        <f t="shared" si="19"/>
        <v>0</v>
      </c>
      <c r="BL137" s="14" t="s">
        <v>149</v>
      </c>
      <c r="BM137" s="196" t="s">
        <v>927</v>
      </c>
    </row>
    <row r="138" spans="1:65" s="2" customFormat="1" ht="37.9" customHeight="1">
      <c r="A138" s="31"/>
      <c r="B138" s="32"/>
      <c r="C138" s="184" t="s">
        <v>206</v>
      </c>
      <c r="D138" s="184" t="s">
        <v>145</v>
      </c>
      <c r="E138" s="185" t="s">
        <v>928</v>
      </c>
      <c r="F138" s="186" t="s">
        <v>929</v>
      </c>
      <c r="G138" s="187" t="s">
        <v>411</v>
      </c>
      <c r="H138" s="209"/>
      <c r="I138" s="189"/>
      <c r="J138" s="190">
        <f t="shared" si="1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1"/>
        <v>0</v>
      </c>
      <c r="Q138" s="194">
        <v>0</v>
      </c>
      <c r="R138" s="194">
        <f t="shared" si="12"/>
        <v>0</v>
      </c>
      <c r="S138" s="194">
        <v>0</v>
      </c>
      <c r="T138" s="195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149</v>
      </c>
      <c r="AT138" s="196" t="s">
        <v>145</v>
      </c>
      <c r="AU138" s="196" t="s">
        <v>80</v>
      </c>
      <c r="AY138" s="14" t="s">
        <v>142</v>
      </c>
      <c r="BE138" s="197">
        <f t="shared" si="14"/>
        <v>0</v>
      </c>
      <c r="BF138" s="197">
        <f t="shared" si="15"/>
        <v>0</v>
      </c>
      <c r="BG138" s="197">
        <f t="shared" si="16"/>
        <v>0</v>
      </c>
      <c r="BH138" s="197">
        <f t="shared" si="17"/>
        <v>0</v>
      </c>
      <c r="BI138" s="197">
        <f t="shared" si="18"/>
        <v>0</v>
      </c>
      <c r="BJ138" s="14" t="s">
        <v>150</v>
      </c>
      <c r="BK138" s="197">
        <f t="shared" si="19"/>
        <v>0</v>
      </c>
      <c r="BL138" s="14" t="s">
        <v>149</v>
      </c>
      <c r="BM138" s="196" t="s">
        <v>930</v>
      </c>
    </row>
    <row r="139" spans="1:65" s="12" customFormat="1" ht="25.9" customHeight="1">
      <c r="B139" s="168"/>
      <c r="C139" s="169"/>
      <c r="D139" s="170" t="s">
        <v>71</v>
      </c>
      <c r="E139" s="171" t="s">
        <v>931</v>
      </c>
      <c r="F139" s="171" t="s">
        <v>932</v>
      </c>
      <c r="G139" s="169"/>
      <c r="H139" s="169"/>
      <c r="I139" s="172"/>
      <c r="J139" s="173">
        <f>BK139</f>
        <v>0</v>
      </c>
      <c r="K139" s="169"/>
      <c r="L139" s="174"/>
      <c r="M139" s="175"/>
      <c r="N139" s="176"/>
      <c r="O139" s="176"/>
      <c r="P139" s="177">
        <f>SUM(P140:P158)</f>
        <v>0</v>
      </c>
      <c r="Q139" s="176"/>
      <c r="R139" s="177">
        <f>SUM(R140:R158)</f>
        <v>0</v>
      </c>
      <c r="S139" s="176"/>
      <c r="T139" s="178">
        <f>SUM(T140:T158)</f>
        <v>0</v>
      </c>
      <c r="AR139" s="179" t="s">
        <v>80</v>
      </c>
      <c r="AT139" s="180" t="s">
        <v>71</v>
      </c>
      <c r="AU139" s="180" t="s">
        <v>72</v>
      </c>
      <c r="AY139" s="179" t="s">
        <v>142</v>
      </c>
      <c r="BK139" s="181">
        <f>SUM(BK140:BK158)</f>
        <v>0</v>
      </c>
    </row>
    <row r="140" spans="1:65" s="2" customFormat="1" ht="24.2" customHeight="1">
      <c r="A140" s="31"/>
      <c r="B140" s="32"/>
      <c r="C140" s="184" t="s">
        <v>8</v>
      </c>
      <c r="D140" s="184" t="s">
        <v>145</v>
      </c>
      <c r="E140" s="185" t="s">
        <v>933</v>
      </c>
      <c r="F140" s="186" t="s">
        <v>934</v>
      </c>
      <c r="G140" s="187" t="s">
        <v>482</v>
      </c>
      <c r="H140" s="188">
        <v>76</v>
      </c>
      <c r="I140" s="189"/>
      <c r="J140" s="190">
        <f t="shared" ref="J140:J158" si="20">ROUND(I140*H140,2)</f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ref="P140:P158" si="21">O140*H140</f>
        <v>0</v>
      </c>
      <c r="Q140" s="194">
        <v>0</v>
      </c>
      <c r="R140" s="194">
        <f t="shared" ref="R140:R158" si="22">Q140*H140</f>
        <v>0</v>
      </c>
      <c r="S140" s="194">
        <v>0</v>
      </c>
      <c r="T140" s="195">
        <f t="shared" ref="T140:T158" si="23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149</v>
      </c>
      <c r="AT140" s="196" t="s">
        <v>145</v>
      </c>
      <c r="AU140" s="196" t="s">
        <v>80</v>
      </c>
      <c r="AY140" s="14" t="s">
        <v>142</v>
      </c>
      <c r="BE140" s="197">
        <f t="shared" ref="BE140:BE158" si="24">IF(N140="základní",J140,0)</f>
        <v>0</v>
      </c>
      <c r="BF140" s="197">
        <f t="shared" ref="BF140:BF158" si="25">IF(N140="snížená",J140,0)</f>
        <v>0</v>
      </c>
      <c r="BG140" s="197">
        <f t="shared" ref="BG140:BG158" si="26">IF(N140="zákl. přenesená",J140,0)</f>
        <v>0</v>
      </c>
      <c r="BH140" s="197">
        <f t="shared" ref="BH140:BH158" si="27">IF(N140="sníž. přenesená",J140,0)</f>
        <v>0</v>
      </c>
      <c r="BI140" s="197">
        <f t="shared" ref="BI140:BI158" si="28">IF(N140="nulová",J140,0)</f>
        <v>0</v>
      </c>
      <c r="BJ140" s="14" t="s">
        <v>150</v>
      </c>
      <c r="BK140" s="197">
        <f t="shared" ref="BK140:BK158" si="29">ROUND(I140*H140,2)</f>
        <v>0</v>
      </c>
      <c r="BL140" s="14" t="s">
        <v>149</v>
      </c>
      <c r="BM140" s="196" t="s">
        <v>935</v>
      </c>
    </row>
    <row r="141" spans="1:65" s="2" customFormat="1" ht="24.2" customHeight="1">
      <c r="A141" s="31"/>
      <c r="B141" s="32"/>
      <c r="C141" s="184" t="s">
        <v>213</v>
      </c>
      <c r="D141" s="184" t="s">
        <v>145</v>
      </c>
      <c r="E141" s="185" t="s">
        <v>933</v>
      </c>
      <c r="F141" s="186" t="s">
        <v>934</v>
      </c>
      <c r="G141" s="187" t="s">
        <v>482</v>
      </c>
      <c r="H141" s="188">
        <v>7</v>
      </c>
      <c r="I141" s="189"/>
      <c r="J141" s="190">
        <f t="shared" si="20"/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si="21"/>
        <v>0</v>
      </c>
      <c r="Q141" s="194">
        <v>0</v>
      </c>
      <c r="R141" s="194">
        <f t="shared" si="22"/>
        <v>0</v>
      </c>
      <c r="S141" s="194">
        <v>0</v>
      </c>
      <c r="T141" s="195">
        <f t="shared" si="2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149</v>
      </c>
      <c r="AT141" s="196" t="s">
        <v>145</v>
      </c>
      <c r="AU141" s="196" t="s">
        <v>80</v>
      </c>
      <c r="AY141" s="14" t="s">
        <v>142</v>
      </c>
      <c r="BE141" s="197">
        <f t="shared" si="24"/>
        <v>0</v>
      </c>
      <c r="BF141" s="197">
        <f t="shared" si="25"/>
        <v>0</v>
      </c>
      <c r="BG141" s="197">
        <f t="shared" si="26"/>
        <v>0</v>
      </c>
      <c r="BH141" s="197">
        <f t="shared" si="27"/>
        <v>0</v>
      </c>
      <c r="BI141" s="197">
        <f t="shared" si="28"/>
        <v>0</v>
      </c>
      <c r="BJ141" s="14" t="s">
        <v>150</v>
      </c>
      <c r="BK141" s="197">
        <f t="shared" si="29"/>
        <v>0</v>
      </c>
      <c r="BL141" s="14" t="s">
        <v>149</v>
      </c>
      <c r="BM141" s="196" t="s">
        <v>936</v>
      </c>
    </row>
    <row r="142" spans="1:65" s="2" customFormat="1" ht="24.2" customHeight="1">
      <c r="A142" s="31"/>
      <c r="B142" s="32"/>
      <c r="C142" s="184" t="s">
        <v>217</v>
      </c>
      <c r="D142" s="184" t="s">
        <v>145</v>
      </c>
      <c r="E142" s="185" t="s">
        <v>937</v>
      </c>
      <c r="F142" s="186" t="s">
        <v>938</v>
      </c>
      <c r="G142" s="187" t="s">
        <v>482</v>
      </c>
      <c r="H142" s="188">
        <v>55</v>
      </c>
      <c r="I142" s="189"/>
      <c r="J142" s="190">
        <f t="shared" si="2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21"/>
        <v>0</v>
      </c>
      <c r="Q142" s="194">
        <v>0</v>
      </c>
      <c r="R142" s="194">
        <f t="shared" si="22"/>
        <v>0</v>
      </c>
      <c r="S142" s="194">
        <v>0</v>
      </c>
      <c r="T142" s="195">
        <f t="shared" si="2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149</v>
      </c>
      <c r="AT142" s="196" t="s">
        <v>145</v>
      </c>
      <c r="AU142" s="196" t="s">
        <v>80</v>
      </c>
      <c r="AY142" s="14" t="s">
        <v>142</v>
      </c>
      <c r="BE142" s="197">
        <f t="shared" si="24"/>
        <v>0</v>
      </c>
      <c r="BF142" s="197">
        <f t="shared" si="25"/>
        <v>0</v>
      </c>
      <c r="BG142" s="197">
        <f t="shared" si="26"/>
        <v>0</v>
      </c>
      <c r="BH142" s="197">
        <f t="shared" si="27"/>
        <v>0</v>
      </c>
      <c r="BI142" s="197">
        <f t="shared" si="28"/>
        <v>0</v>
      </c>
      <c r="BJ142" s="14" t="s">
        <v>150</v>
      </c>
      <c r="BK142" s="197">
        <f t="shared" si="29"/>
        <v>0</v>
      </c>
      <c r="BL142" s="14" t="s">
        <v>149</v>
      </c>
      <c r="BM142" s="196" t="s">
        <v>939</v>
      </c>
    </row>
    <row r="143" spans="1:65" s="2" customFormat="1" ht="24.2" customHeight="1">
      <c r="A143" s="31"/>
      <c r="B143" s="32"/>
      <c r="C143" s="184" t="s">
        <v>221</v>
      </c>
      <c r="D143" s="184" t="s">
        <v>145</v>
      </c>
      <c r="E143" s="185" t="s">
        <v>940</v>
      </c>
      <c r="F143" s="186" t="s">
        <v>941</v>
      </c>
      <c r="G143" s="187" t="s">
        <v>482</v>
      </c>
      <c r="H143" s="188">
        <v>7</v>
      </c>
      <c r="I143" s="189"/>
      <c r="J143" s="190">
        <f t="shared" si="2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21"/>
        <v>0</v>
      </c>
      <c r="Q143" s="194">
        <v>0</v>
      </c>
      <c r="R143" s="194">
        <f t="shared" si="22"/>
        <v>0</v>
      </c>
      <c r="S143" s="194">
        <v>0</v>
      </c>
      <c r="T143" s="195">
        <f t="shared" si="2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149</v>
      </c>
      <c r="AT143" s="196" t="s">
        <v>145</v>
      </c>
      <c r="AU143" s="196" t="s">
        <v>80</v>
      </c>
      <c r="AY143" s="14" t="s">
        <v>142</v>
      </c>
      <c r="BE143" s="197">
        <f t="shared" si="24"/>
        <v>0</v>
      </c>
      <c r="BF143" s="197">
        <f t="shared" si="25"/>
        <v>0</v>
      </c>
      <c r="BG143" s="197">
        <f t="shared" si="26"/>
        <v>0</v>
      </c>
      <c r="BH143" s="197">
        <f t="shared" si="27"/>
        <v>0</v>
      </c>
      <c r="BI143" s="197">
        <f t="shared" si="28"/>
        <v>0</v>
      </c>
      <c r="BJ143" s="14" t="s">
        <v>150</v>
      </c>
      <c r="BK143" s="197">
        <f t="shared" si="29"/>
        <v>0</v>
      </c>
      <c r="BL143" s="14" t="s">
        <v>149</v>
      </c>
      <c r="BM143" s="196" t="s">
        <v>942</v>
      </c>
    </row>
    <row r="144" spans="1:65" s="2" customFormat="1" ht="14.45" customHeight="1">
      <c r="A144" s="31"/>
      <c r="B144" s="32"/>
      <c r="C144" s="198" t="s">
        <v>225</v>
      </c>
      <c r="D144" s="198" t="s">
        <v>174</v>
      </c>
      <c r="E144" s="199" t="s">
        <v>943</v>
      </c>
      <c r="F144" s="200" t="s">
        <v>944</v>
      </c>
      <c r="G144" s="201" t="s">
        <v>945</v>
      </c>
      <c r="H144" s="202">
        <v>29</v>
      </c>
      <c r="I144" s="203"/>
      <c r="J144" s="204">
        <f t="shared" si="20"/>
        <v>0</v>
      </c>
      <c r="K144" s="205"/>
      <c r="L144" s="206"/>
      <c r="M144" s="207" t="s">
        <v>1</v>
      </c>
      <c r="N144" s="208" t="s">
        <v>38</v>
      </c>
      <c r="O144" s="68"/>
      <c r="P144" s="194">
        <f t="shared" si="21"/>
        <v>0</v>
      </c>
      <c r="Q144" s="194">
        <v>0</v>
      </c>
      <c r="R144" s="194">
        <f t="shared" si="22"/>
        <v>0</v>
      </c>
      <c r="S144" s="194">
        <v>0</v>
      </c>
      <c r="T144" s="195">
        <f t="shared" si="2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178</v>
      </c>
      <c r="AT144" s="196" t="s">
        <v>174</v>
      </c>
      <c r="AU144" s="196" t="s">
        <v>80</v>
      </c>
      <c r="AY144" s="14" t="s">
        <v>142</v>
      </c>
      <c r="BE144" s="197">
        <f t="shared" si="24"/>
        <v>0</v>
      </c>
      <c r="BF144" s="197">
        <f t="shared" si="25"/>
        <v>0</v>
      </c>
      <c r="BG144" s="197">
        <f t="shared" si="26"/>
        <v>0</v>
      </c>
      <c r="BH144" s="197">
        <f t="shared" si="27"/>
        <v>0</v>
      </c>
      <c r="BI144" s="197">
        <f t="shared" si="28"/>
        <v>0</v>
      </c>
      <c r="BJ144" s="14" t="s">
        <v>150</v>
      </c>
      <c r="BK144" s="197">
        <f t="shared" si="29"/>
        <v>0</v>
      </c>
      <c r="BL144" s="14" t="s">
        <v>149</v>
      </c>
      <c r="BM144" s="196" t="s">
        <v>946</v>
      </c>
    </row>
    <row r="145" spans="1:65" s="2" customFormat="1" ht="14.45" customHeight="1">
      <c r="A145" s="31"/>
      <c r="B145" s="32"/>
      <c r="C145" s="198" t="s">
        <v>229</v>
      </c>
      <c r="D145" s="198" t="s">
        <v>174</v>
      </c>
      <c r="E145" s="199" t="s">
        <v>947</v>
      </c>
      <c r="F145" s="200" t="s">
        <v>948</v>
      </c>
      <c r="G145" s="201" t="s">
        <v>945</v>
      </c>
      <c r="H145" s="202">
        <v>4</v>
      </c>
      <c r="I145" s="203"/>
      <c r="J145" s="204">
        <f t="shared" si="20"/>
        <v>0</v>
      </c>
      <c r="K145" s="205"/>
      <c r="L145" s="206"/>
      <c r="M145" s="207" t="s">
        <v>1</v>
      </c>
      <c r="N145" s="208" t="s">
        <v>38</v>
      </c>
      <c r="O145" s="68"/>
      <c r="P145" s="194">
        <f t="shared" si="21"/>
        <v>0</v>
      </c>
      <c r="Q145" s="194">
        <v>0</v>
      </c>
      <c r="R145" s="194">
        <f t="shared" si="22"/>
        <v>0</v>
      </c>
      <c r="S145" s="194">
        <v>0</v>
      </c>
      <c r="T145" s="195">
        <f t="shared" si="2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178</v>
      </c>
      <c r="AT145" s="196" t="s">
        <v>174</v>
      </c>
      <c r="AU145" s="196" t="s">
        <v>80</v>
      </c>
      <c r="AY145" s="14" t="s">
        <v>142</v>
      </c>
      <c r="BE145" s="197">
        <f t="shared" si="24"/>
        <v>0</v>
      </c>
      <c r="BF145" s="197">
        <f t="shared" si="25"/>
        <v>0</v>
      </c>
      <c r="BG145" s="197">
        <f t="shared" si="26"/>
        <v>0</v>
      </c>
      <c r="BH145" s="197">
        <f t="shared" si="27"/>
        <v>0</v>
      </c>
      <c r="BI145" s="197">
        <f t="shared" si="28"/>
        <v>0</v>
      </c>
      <c r="BJ145" s="14" t="s">
        <v>150</v>
      </c>
      <c r="BK145" s="197">
        <f t="shared" si="29"/>
        <v>0</v>
      </c>
      <c r="BL145" s="14" t="s">
        <v>149</v>
      </c>
      <c r="BM145" s="196" t="s">
        <v>949</v>
      </c>
    </row>
    <row r="146" spans="1:65" s="2" customFormat="1" ht="24.2" customHeight="1">
      <c r="A146" s="31"/>
      <c r="B146" s="32"/>
      <c r="C146" s="198" t="s">
        <v>7</v>
      </c>
      <c r="D146" s="198" t="s">
        <v>174</v>
      </c>
      <c r="E146" s="199" t="s">
        <v>950</v>
      </c>
      <c r="F146" s="200" t="s">
        <v>951</v>
      </c>
      <c r="G146" s="201" t="s">
        <v>945</v>
      </c>
      <c r="H146" s="202">
        <v>29</v>
      </c>
      <c r="I146" s="203"/>
      <c r="J146" s="204">
        <f t="shared" si="20"/>
        <v>0</v>
      </c>
      <c r="K146" s="205"/>
      <c r="L146" s="206"/>
      <c r="M146" s="207" t="s">
        <v>1</v>
      </c>
      <c r="N146" s="208" t="s">
        <v>38</v>
      </c>
      <c r="O146" s="68"/>
      <c r="P146" s="194">
        <f t="shared" si="21"/>
        <v>0</v>
      </c>
      <c r="Q146" s="194">
        <v>0</v>
      </c>
      <c r="R146" s="194">
        <f t="shared" si="22"/>
        <v>0</v>
      </c>
      <c r="S146" s="194">
        <v>0</v>
      </c>
      <c r="T146" s="195">
        <f t="shared" si="2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178</v>
      </c>
      <c r="AT146" s="196" t="s">
        <v>174</v>
      </c>
      <c r="AU146" s="196" t="s">
        <v>80</v>
      </c>
      <c r="AY146" s="14" t="s">
        <v>142</v>
      </c>
      <c r="BE146" s="197">
        <f t="shared" si="24"/>
        <v>0</v>
      </c>
      <c r="BF146" s="197">
        <f t="shared" si="25"/>
        <v>0</v>
      </c>
      <c r="BG146" s="197">
        <f t="shared" si="26"/>
        <v>0</v>
      </c>
      <c r="BH146" s="197">
        <f t="shared" si="27"/>
        <v>0</v>
      </c>
      <c r="BI146" s="197">
        <f t="shared" si="28"/>
        <v>0</v>
      </c>
      <c r="BJ146" s="14" t="s">
        <v>150</v>
      </c>
      <c r="BK146" s="197">
        <f t="shared" si="29"/>
        <v>0</v>
      </c>
      <c r="BL146" s="14" t="s">
        <v>149</v>
      </c>
      <c r="BM146" s="196" t="s">
        <v>952</v>
      </c>
    </row>
    <row r="147" spans="1:65" s="2" customFormat="1" ht="24.2" customHeight="1">
      <c r="A147" s="31"/>
      <c r="B147" s="32"/>
      <c r="C147" s="198" t="s">
        <v>236</v>
      </c>
      <c r="D147" s="198" t="s">
        <v>174</v>
      </c>
      <c r="E147" s="199" t="s">
        <v>953</v>
      </c>
      <c r="F147" s="200" t="s">
        <v>954</v>
      </c>
      <c r="G147" s="201" t="s">
        <v>945</v>
      </c>
      <c r="H147" s="202">
        <v>4</v>
      </c>
      <c r="I147" s="203"/>
      <c r="J147" s="204">
        <f t="shared" si="20"/>
        <v>0</v>
      </c>
      <c r="K147" s="205"/>
      <c r="L147" s="206"/>
      <c r="M147" s="207" t="s">
        <v>1</v>
      </c>
      <c r="N147" s="208" t="s">
        <v>38</v>
      </c>
      <c r="O147" s="68"/>
      <c r="P147" s="194">
        <f t="shared" si="21"/>
        <v>0</v>
      </c>
      <c r="Q147" s="194">
        <v>0</v>
      </c>
      <c r="R147" s="194">
        <f t="shared" si="22"/>
        <v>0</v>
      </c>
      <c r="S147" s="194">
        <v>0</v>
      </c>
      <c r="T147" s="195">
        <f t="shared" si="2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178</v>
      </c>
      <c r="AT147" s="196" t="s">
        <v>174</v>
      </c>
      <c r="AU147" s="196" t="s">
        <v>80</v>
      </c>
      <c r="AY147" s="14" t="s">
        <v>142</v>
      </c>
      <c r="BE147" s="197">
        <f t="shared" si="24"/>
        <v>0</v>
      </c>
      <c r="BF147" s="197">
        <f t="shared" si="25"/>
        <v>0</v>
      </c>
      <c r="BG147" s="197">
        <f t="shared" si="26"/>
        <v>0</v>
      </c>
      <c r="BH147" s="197">
        <f t="shared" si="27"/>
        <v>0</v>
      </c>
      <c r="BI147" s="197">
        <f t="shared" si="28"/>
        <v>0</v>
      </c>
      <c r="BJ147" s="14" t="s">
        <v>150</v>
      </c>
      <c r="BK147" s="197">
        <f t="shared" si="29"/>
        <v>0</v>
      </c>
      <c r="BL147" s="14" t="s">
        <v>149</v>
      </c>
      <c r="BM147" s="196" t="s">
        <v>955</v>
      </c>
    </row>
    <row r="148" spans="1:65" s="2" customFormat="1" ht="14.45" customHeight="1">
      <c r="A148" s="31"/>
      <c r="B148" s="32"/>
      <c r="C148" s="198" t="s">
        <v>242</v>
      </c>
      <c r="D148" s="198" t="s">
        <v>174</v>
      </c>
      <c r="E148" s="199" t="s">
        <v>956</v>
      </c>
      <c r="F148" s="200" t="s">
        <v>957</v>
      </c>
      <c r="G148" s="201" t="s">
        <v>958</v>
      </c>
      <c r="H148" s="202">
        <v>3</v>
      </c>
      <c r="I148" s="203"/>
      <c r="J148" s="204">
        <f t="shared" si="20"/>
        <v>0</v>
      </c>
      <c r="K148" s="205"/>
      <c r="L148" s="206"/>
      <c r="M148" s="207" t="s">
        <v>1</v>
      </c>
      <c r="N148" s="208" t="s">
        <v>38</v>
      </c>
      <c r="O148" s="68"/>
      <c r="P148" s="194">
        <f t="shared" si="21"/>
        <v>0</v>
      </c>
      <c r="Q148" s="194">
        <v>0</v>
      </c>
      <c r="R148" s="194">
        <f t="shared" si="22"/>
        <v>0</v>
      </c>
      <c r="S148" s="194">
        <v>0</v>
      </c>
      <c r="T148" s="195">
        <f t="shared" si="2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178</v>
      </c>
      <c r="AT148" s="196" t="s">
        <v>174</v>
      </c>
      <c r="AU148" s="196" t="s">
        <v>80</v>
      </c>
      <c r="AY148" s="14" t="s">
        <v>142</v>
      </c>
      <c r="BE148" s="197">
        <f t="shared" si="24"/>
        <v>0</v>
      </c>
      <c r="BF148" s="197">
        <f t="shared" si="25"/>
        <v>0</v>
      </c>
      <c r="BG148" s="197">
        <f t="shared" si="26"/>
        <v>0</v>
      </c>
      <c r="BH148" s="197">
        <f t="shared" si="27"/>
        <v>0</v>
      </c>
      <c r="BI148" s="197">
        <f t="shared" si="28"/>
        <v>0</v>
      </c>
      <c r="BJ148" s="14" t="s">
        <v>150</v>
      </c>
      <c r="BK148" s="197">
        <f t="shared" si="29"/>
        <v>0</v>
      </c>
      <c r="BL148" s="14" t="s">
        <v>149</v>
      </c>
      <c r="BM148" s="196" t="s">
        <v>959</v>
      </c>
    </row>
    <row r="149" spans="1:65" s="2" customFormat="1" ht="14.45" customHeight="1">
      <c r="A149" s="31"/>
      <c r="B149" s="32"/>
      <c r="C149" s="198" t="s">
        <v>249</v>
      </c>
      <c r="D149" s="198" t="s">
        <v>174</v>
      </c>
      <c r="E149" s="199" t="s">
        <v>960</v>
      </c>
      <c r="F149" s="200" t="s">
        <v>961</v>
      </c>
      <c r="G149" s="201" t="s">
        <v>958</v>
      </c>
      <c r="H149" s="202">
        <v>3</v>
      </c>
      <c r="I149" s="203"/>
      <c r="J149" s="204">
        <f t="shared" si="20"/>
        <v>0</v>
      </c>
      <c r="K149" s="205"/>
      <c r="L149" s="206"/>
      <c r="M149" s="207" t="s">
        <v>1</v>
      </c>
      <c r="N149" s="208" t="s">
        <v>38</v>
      </c>
      <c r="O149" s="68"/>
      <c r="P149" s="194">
        <f t="shared" si="21"/>
        <v>0</v>
      </c>
      <c r="Q149" s="194">
        <v>0</v>
      </c>
      <c r="R149" s="194">
        <f t="shared" si="22"/>
        <v>0</v>
      </c>
      <c r="S149" s="194">
        <v>0</v>
      </c>
      <c r="T149" s="195">
        <f t="shared" si="2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178</v>
      </c>
      <c r="AT149" s="196" t="s">
        <v>174</v>
      </c>
      <c r="AU149" s="196" t="s">
        <v>80</v>
      </c>
      <c r="AY149" s="14" t="s">
        <v>142</v>
      </c>
      <c r="BE149" s="197">
        <f t="shared" si="24"/>
        <v>0</v>
      </c>
      <c r="BF149" s="197">
        <f t="shared" si="25"/>
        <v>0</v>
      </c>
      <c r="BG149" s="197">
        <f t="shared" si="26"/>
        <v>0</v>
      </c>
      <c r="BH149" s="197">
        <f t="shared" si="27"/>
        <v>0</v>
      </c>
      <c r="BI149" s="197">
        <f t="shared" si="28"/>
        <v>0</v>
      </c>
      <c r="BJ149" s="14" t="s">
        <v>150</v>
      </c>
      <c r="BK149" s="197">
        <f t="shared" si="29"/>
        <v>0</v>
      </c>
      <c r="BL149" s="14" t="s">
        <v>149</v>
      </c>
      <c r="BM149" s="196" t="s">
        <v>962</v>
      </c>
    </row>
    <row r="150" spans="1:65" s="2" customFormat="1" ht="24.2" customHeight="1">
      <c r="A150" s="31"/>
      <c r="B150" s="32"/>
      <c r="C150" s="184" t="s">
        <v>254</v>
      </c>
      <c r="D150" s="184" t="s">
        <v>145</v>
      </c>
      <c r="E150" s="185" t="s">
        <v>963</v>
      </c>
      <c r="F150" s="186" t="s">
        <v>964</v>
      </c>
      <c r="G150" s="187" t="s">
        <v>482</v>
      </c>
      <c r="H150" s="188">
        <v>7</v>
      </c>
      <c r="I150" s="189"/>
      <c r="J150" s="190">
        <f t="shared" si="20"/>
        <v>0</v>
      </c>
      <c r="K150" s="191"/>
      <c r="L150" s="36"/>
      <c r="M150" s="192" t="s">
        <v>1</v>
      </c>
      <c r="N150" s="193" t="s">
        <v>38</v>
      </c>
      <c r="O150" s="68"/>
      <c r="P150" s="194">
        <f t="shared" si="21"/>
        <v>0</v>
      </c>
      <c r="Q150" s="194">
        <v>0</v>
      </c>
      <c r="R150" s="194">
        <f t="shared" si="22"/>
        <v>0</v>
      </c>
      <c r="S150" s="194">
        <v>0</v>
      </c>
      <c r="T150" s="195">
        <f t="shared" si="2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149</v>
      </c>
      <c r="AT150" s="196" t="s">
        <v>145</v>
      </c>
      <c r="AU150" s="196" t="s">
        <v>80</v>
      </c>
      <c r="AY150" s="14" t="s">
        <v>142</v>
      </c>
      <c r="BE150" s="197">
        <f t="shared" si="24"/>
        <v>0</v>
      </c>
      <c r="BF150" s="197">
        <f t="shared" si="25"/>
        <v>0</v>
      </c>
      <c r="BG150" s="197">
        <f t="shared" si="26"/>
        <v>0</v>
      </c>
      <c r="BH150" s="197">
        <f t="shared" si="27"/>
        <v>0</v>
      </c>
      <c r="BI150" s="197">
        <f t="shared" si="28"/>
        <v>0</v>
      </c>
      <c r="BJ150" s="14" t="s">
        <v>150</v>
      </c>
      <c r="BK150" s="197">
        <f t="shared" si="29"/>
        <v>0</v>
      </c>
      <c r="BL150" s="14" t="s">
        <v>149</v>
      </c>
      <c r="BM150" s="196" t="s">
        <v>965</v>
      </c>
    </row>
    <row r="151" spans="1:65" s="2" customFormat="1" ht="24.2" customHeight="1">
      <c r="A151" s="31"/>
      <c r="B151" s="32"/>
      <c r="C151" s="184" t="s">
        <v>258</v>
      </c>
      <c r="D151" s="184" t="s">
        <v>145</v>
      </c>
      <c r="E151" s="185" t="s">
        <v>966</v>
      </c>
      <c r="F151" s="186" t="s">
        <v>967</v>
      </c>
      <c r="G151" s="187" t="s">
        <v>482</v>
      </c>
      <c r="H151" s="188">
        <v>3</v>
      </c>
      <c r="I151" s="189"/>
      <c r="J151" s="190">
        <f t="shared" si="20"/>
        <v>0</v>
      </c>
      <c r="K151" s="191"/>
      <c r="L151" s="36"/>
      <c r="M151" s="192" t="s">
        <v>1</v>
      </c>
      <c r="N151" s="193" t="s">
        <v>38</v>
      </c>
      <c r="O151" s="68"/>
      <c r="P151" s="194">
        <f t="shared" si="21"/>
        <v>0</v>
      </c>
      <c r="Q151" s="194">
        <v>0</v>
      </c>
      <c r="R151" s="194">
        <f t="shared" si="22"/>
        <v>0</v>
      </c>
      <c r="S151" s="194">
        <v>0</v>
      </c>
      <c r="T151" s="195">
        <f t="shared" si="2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149</v>
      </c>
      <c r="AT151" s="196" t="s">
        <v>145</v>
      </c>
      <c r="AU151" s="196" t="s">
        <v>80</v>
      </c>
      <c r="AY151" s="14" t="s">
        <v>142</v>
      </c>
      <c r="BE151" s="197">
        <f t="shared" si="24"/>
        <v>0</v>
      </c>
      <c r="BF151" s="197">
        <f t="shared" si="25"/>
        <v>0</v>
      </c>
      <c r="BG151" s="197">
        <f t="shared" si="26"/>
        <v>0</v>
      </c>
      <c r="BH151" s="197">
        <f t="shared" si="27"/>
        <v>0</v>
      </c>
      <c r="BI151" s="197">
        <f t="shared" si="28"/>
        <v>0</v>
      </c>
      <c r="BJ151" s="14" t="s">
        <v>150</v>
      </c>
      <c r="BK151" s="197">
        <f t="shared" si="29"/>
        <v>0</v>
      </c>
      <c r="BL151" s="14" t="s">
        <v>149</v>
      </c>
      <c r="BM151" s="196" t="s">
        <v>968</v>
      </c>
    </row>
    <row r="152" spans="1:65" s="2" customFormat="1" ht="24.2" customHeight="1">
      <c r="A152" s="31"/>
      <c r="B152" s="32"/>
      <c r="C152" s="184" t="s">
        <v>262</v>
      </c>
      <c r="D152" s="184" t="s">
        <v>145</v>
      </c>
      <c r="E152" s="185" t="s">
        <v>969</v>
      </c>
      <c r="F152" s="186" t="s">
        <v>970</v>
      </c>
      <c r="G152" s="187" t="s">
        <v>482</v>
      </c>
      <c r="H152" s="188">
        <v>3</v>
      </c>
      <c r="I152" s="189"/>
      <c r="J152" s="190">
        <f t="shared" si="20"/>
        <v>0</v>
      </c>
      <c r="K152" s="191"/>
      <c r="L152" s="36"/>
      <c r="M152" s="192" t="s">
        <v>1</v>
      </c>
      <c r="N152" s="193" t="s">
        <v>38</v>
      </c>
      <c r="O152" s="68"/>
      <c r="P152" s="194">
        <f t="shared" si="21"/>
        <v>0</v>
      </c>
      <c r="Q152" s="194">
        <v>0</v>
      </c>
      <c r="R152" s="194">
        <f t="shared" si="22"/>
        <v>0</v>
      </c>
      <c r="S152" s="194">
        <v>0</v>
      </c>
      <c r="T152" s="195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149</v>
      </c>
      <c r="AT152" s="196" t="s">
        <v>145</v>
      </c>
      <c r="AU152" s="196" t="s">
        <v>80</v>
      </c>
      <c r="AY152" s="14" t="s">
        <v>142</v>
      </c>
      <c r="BE152" s="197">
        <f t="shared" si="24"/>
        <v>0</v>
      </c>
      <c r="BF152" s="197">
        <f t="shared" si="25"/>
        <v>0</v>
      </c>
      <c r="BG152" s="197">
        <f t="shared" si="26"/>
        <v>0</v>
      </c>
      <c r="BH152" s="197">
        <f t="shared" si="27"/>
        <v>0</v>
      </c>
      <c r="BI152" s="197">
        <f t="shared" si="28"/>
        <v>0</v>
      </c>
      <c r="BJ152" s="14" t="s">
        <v>150</v>
      </c>
      <c r="BK152" s="197">
        <f t="shared" si="29"/>
        <v>0</v>
      </c>
      <c r="BL152" s="14" t="s">
        <v>149</v>
      </c>
      <c r="BM152" s="196" t="s">
        <v>971</v>
      </c>
    </row>
    <row r="153" spans="1:65" s="2" customFormat="1" ht="24.2" customHeight="1">
      <c r="A153" s="31"/>
      <c r="B153" s="32"/>
      <c r="C153" s="184" t="s">
        <v>268</v>
      </c>
      <c r="D153" s="184" t="s">
        <v>145</v>
      </c>
      <c r="E153" s="185" t="s">
        <v>972</v>
      </c>
      <c r="F153" s="186" t="s">
        <v>973</v>
      </c>
      <c r="G153" s="187" t="s">
        <v>482</v>
      </c>
      <c r="H153" s="188">
        <v>3</v>
      </c>
      <c r="I153" s="189"/>
      <c r="J153" s="190">
        <f t="shared" si="2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21"/>
        <v>0</v>
      </c>
      <c r="Q153" s="194">
        <v>0</v>
      </c>
      <c r="R153" s="194">
        <f t="shared" si="22"/>
        <v>0</v>
      </c>
      <c r="S153" s="194">
        <v>0</v>
      </c>
      <c r="T153" s="195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149</v>
      </c>
      <c r="AT153" s="196" t="s">
        <v>145</v>
      </c>
      <c r="AU153" s="196" t="s">
        <v>80</v>
      </c>
      <c r="AY153" s="14" t="s">
        <v>142</v>
      </c>
      <c r="BE153" s="197">
        <f t="shared" si="24"/>
        <v>0</v>
      </c>
      <c r="BF153" s="197">
        <f t="shared" si="25"/>
        <v>0</v>
      </c>
      <c r="BG153" s="197">
        <f t="shared" si="26"/>
        <v>0</v>
      </c>
      <c r="BH153" s="197">
        <f t="shared" si="27"/>
        <v>0</v>
      </c>
      <c r="BI153" s="197">
        <f t="shared" si="28"/>
        <v>0</v>
      </c>
      <c r="BJ153" s="14" t="s">
        <v>150</v>
      </c>
      <c r="BK153" s="197">
        <f t="shared" si="29"/>
        <v>0</v>
      </c>
      <c r="BL153" s="14" t="s">
        <v>149</v>
      </c>
      <c r="BM153" s="196" t="s">
        <v>974</v>
      </c>
    </row>
    <row r="154" spans="1:65" s="2" customFormat="1" ht="24.2" customHeight="1">
      <c r="A154" s="31"/>
      <c r="B154" s="32"/>
      <c r="C154" s="184" t="s">
        <v>272</v>
      </c>
      <c r="D154" s="184" t="s">
        <v>145</v>
      </c>
      <c r="E154" s="185" t="s">
        <v>975</v>
      </c>
      <c r="F154" s="186" t="s">
        <v>976</v>
      </c>
      <c r="G154" s="187" t="s">
        <v>162</v>
      </c>
      <c r="H154" s="188">
        <v>31</v>
      </c>
      <c r="I154" s="189"/>
      <c r="J154" s="190">
        <f t="shared" si="2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21"/>
        <v>0</v>
      </c>
      <c r="Q154" s="194">
        <v>0</v>
      </c>
      <c r="R154" s="194">
        <f t="shared" si="22"/>
        <v>0</v>
      </c>
      <c r="S154" s="194">
        <v>0</v>
      </c>
      <c r="T154" s="195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149</v>
      </c>
      <c r="AT154" s="196" t="s">
        <v>145</v>
      </c>
      <c r="AU154" s="196" t="s">
        <v>80</v>
      </c>
      <c r="AY154" s="14" t="s">
        <v>142</v>
      </c>
      <c r="BE154" s="197">
        <f t="shared" si="24"/>
        <v>0</v>
      </c>
      <c r="BF154" s="197">
        <f t="shared" si="25"/>
        <v>0</v>
      </c>
      <c r="BG154" s="197">
        <f t="shared" si="26"/>
        <v>0</v>
      </c>
      <c r="BH154" s="197">
        <f t="shared" si="27"/>
        <v>0</v>
      </c>
      <c r="BI154" s="197">
        <f t="shared" si="28"/>
        <v>0</v>
      </c>
      <c r="BJ154" s="14" t="s">
        <v>150</v>
      </c>
      <c r="BK154" s="197">
        <f t="shared" si="29"/>
        <v>0</v>
      </c>
      <c r="BL154" s="14" t="s">
        <v>149</v>
      </c>
      <c r="BM154" s="196" t="s">
        <v>977</v>
      </c>
    </row>
    <row r="155" spans="1:65" s="2" customFormat="1" ht="24.2" customHeight="1">
      <c r="A155" s="31"/>
      <c r="B155" s="32"/>
      <c r="C155" s="184" t="s">
        <v>276</v>
      </c>
      <c r="D155" s="184" t="s">
        <v>145</v>
      </c>
      <c r="E155" s="185" t="s">
        <v>978</v>
      </c>
      <c r="F155" s="186" t="s">
        <v>979</v>
      </c>
      <c r="G155" s="187" t="s">
        <v>162</v>
      </c>
      <c r="H155" s="188">
        <v>6</v>
      </c>
      <c r="I155" s="189"/>
      <c r="J155" s="190">
        <f t="shared" si="20"/>
        <v>0</v>
      </c>
      <c r="K155" s="191"/>
      <c r="L155" s="36"/>
      <c r="M155" s="192" t="s">
        <v>1</v>
      </c>
      <c r="N155" s="193" t="s">
        <v>38</v>
      </c>
      <c r="O155" s="68"/>
      <c r="P155" s="194">
        <f t="shared" si="21"/>
        <v>0</v>
      </c>
      <c r="Q155" s="194">
        <v>0</v>
      </c>
      <c r="R155" s="194">
        <f t="shared" si="22"/>
        <v>0</v>
      </c>
      <c r="S155" s="194">
        <v>0</v>
      </c>
      <c r="T155" s="195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149</v>
      </c>
      <c r="AT155" s="196" t="s">
        <v>145</v>
      </c>
      <c r="AU155" s="196" t="s">
        <v>80</v>
      </c>
      <c r="AY155" s="14" t="s">
        <v>142</v>
      </c>
      <c r="BE155" s="197">
        <f t="shared" si="24"/>
        <v>0</v>
      </c>
      <c r="BF155" s="197">
        <f t="shared" si="25"/>
        <v>0</v>
      </c>
      <c r="BG155" s="197">
        <f t="shared" si="26"/>
        <v>0</v>
      </c>
      <c r="BH155" s="197">
        <f t="shared" si="27"/>
        <v>0</v>
      </c>
      <c r="BI155" s="197">
        <f t="shared" si="28"/>
        <v>0</v>
      </c>
      <c r="BJ155" s="14" t="s">
        <v>150</v>
      </c>
      <c r="BK155" s="197">
        <f t="shared" si="29"/>
        <v>0</v>
      </c>
      <c r="BL155" s="14" t="s">
        <v>149</v>
      </c>
      <c r="BM155" s="196" t="s">
        <v>980</v>
      </c>
    </row>
    <row r="156" spans="1:65" s="2" customFormat="1" ht="24.2" customHeight="1">
      <c r="A156" s="31"/>
      <c r="B156" s="32"/>
      <c r="C156" s="184" t="s">
        <v>280</v>
      </c>
      <c r="D156" s="184" t="s">
        <v>145</v>
      </c>
      <c r="E156" s="185" t="s">
        <v>981</v>
      </c>
      <c r="F156" s="186" t="s">
        <v>982</v>
      </c>
      <c r="G156" s="187" t="s">
        <v>162</v>
      </c>
      <c r="H156" s="188">
        <v>2</v>
      </c>
      <c r="I156" s="189"/>
      <c r="J156" s="190">
        <f t="shared" si="20"/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si="21"/>
        <v>0</v>
      </c>
      <c r="Q156" s="194">
        <v>0</v>
      </c>
      <c r="R156" s="194">
        <f t="shared" si="22"/>
        <v>0</v>
      </c>
      <c r="S156" s="194">
        <v>0</v>
      </c>
      <c r="T156" s="195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149</v>
      </c>
      <c r="AT156" s="196" t="s">
        <v>145</v>
      </c>
      <c r="AU156" s="196" t="s">
        <v>80</v>
      </c>
      <c r="AY156" s="14" t="s">
        <v>142</v>
      </c>
      <c r="BE156" s="197">
        <f t="shared" si="24"/>
        <v>0</v>
      </c>
      <c r="BF156" s="197">
        <f t="shared" si="25"/>
        <v>0</v>
      </c>
      <c r="BG156" s="197">
        <f t="shared" si="26"/>
        <v>0</v>
      </c>
      <c r="BH156" s="197">
        <f t="shared" si="27"/>
        <v>0</v>
      </c>
      <c r="BI156" s="197">
        <f t="shared" si="28"/>
        <v>0</v>
      </c>
      <c r="BJ156" s="14" t="s">
        <v>150</v>
      </c>
      <c r="BK156" s="197">
        <f t="shared" si="29"/>
        <v>0</v>
      </c>
      <c r="BL156" s="14" t="s">
        <v>149</v>
      </c>
      <c r="BM156" s="196" t="s">
        <v>983</v>
      </c>
    </row>
    <row r="157" spans="1:65" s="2" customFormat="1" ht="24.2" customHeight="1">
      <c r="A157" s="31"/>
      <c r="B157" s="32"/>
      <c r="C157" s="184" t="s">
        <v>284</v>
      </c>
      <c r="D157" s="184" t="s">
        <v>145</v>
      </c>
      <c r="E157" s="185" t="s">
        <v>984</v>
      </c>
      <c r="F157" s="186" t="s">
        <v>985</v>
      </c>
      <c r="G157" s="187" t="s">
        <v>482</v>
      </c>
      <c r="H157" s="188">
        <v>153</v>
      </c>
      <c r="I157" s="189"/>
      <c r="J157" s="190">
        <f t="shared" si="2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21"/>
        <v>0</v>
      </c>
      <c r="Q157" s="194">
        <v>0</v>
      </c>
      <c r="R157" s="194">
        <f t="shared" si="22"/>
        <v>0</v>
      </c>
      <c r="S157" s="194">
        <v>0</v>
      </c>
      <c r="T157" s="195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149</v>
      </c>
      <c r="AT157" s="196" t="s">
        <v>145</v>
      </c>
      <c r="AU157" s="196" t="s">
        <v>80</v>
      </c>
      <c r="AY157" s="14" t="s">
        <v>142</v>
      </c>
      <c r="BE157" s="197">
        <f t="shared" si="24"/>
        <v>0</v>
      </c>
      <c r="BF157" s="197">
        <f t="shared" si="25"/>
        <v>0</v>
      </c>
      <c r="BG157" s="197">
        <f t="shared" si="26"/>
        <v>0</v>
      </c>
      <c r="BH157" s="197">
        <f t="shared" si="27"/>
        <v>0</v>
      </c>
      <c r="BI157" s="197">
        <f t="shared" si="28"/>
        <v>0</v>
      </c>
      <c r="BJ157" s="14" t="s">
        <v>150</v>
      </c>
      <c r="BK157" s="197">
        <f t="shared" si="29"/>
        <v>0</v>
      </c>
      <c r="BL157" s="14" t="s">
        <v>149</v>
      </c>
      <c r="BM157" s="196" t="s">
        <v>986</v>
      </c>
    </row>
    <row r="158" spans="1:65" s="2" customFormat="1" ht="24.2" customHeight="1">
      <c r="A158" s="31"/>
      <c r="B158" s="32"/>
      <c r="C158" s="184" t="s">
        <v>286</v>
      </c>
      <c r="D158" s="184" t="s">
        <v>145</v>
      </c>
      <c r="E158" s="185" t="s">
        <v>987</v>
      </c>
      <c r="F158" s="186" t="s">
        <v>988</v>
      </c>
      <c r="G158" s="187" t="s">
        <v>411</v>
      </c>
      <c r="H158" s="209"/>
      <c r="I158" s="189"/>
      <c r="J158" s="190">
        <f t="shared" si="2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21"/>
        <v>0</v>
      </c>
      <c r="Q158" s="194">
        <v>0</v>
      </c>
      <c r="R158" s="194">
        <f t="shared" si="22"/>
        <v>0</v>
      </c>
      <c r="S158" s="194">
        <v>0</v>
      </c>
      <c r="T158" s="195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149</v>
      </c>
      <c r="AT158" s="196" t="s">
        <v>145</v>
      </c>
      <c r="AU158" s="196" t="s">
        <v>80</v>
      </c>
      <c r="AY158" s="14" t="s">
        <v>142</v>
      </c>
      <c r="BE158" s="197">
        <f t="shared" si="24"/>
        <v>0</v>
      </c>
      <c r="BF158" s="197">
        <f t="shared" si="25"/>
        <v>0</v>
      </c>
      <c r="BG158" s="197">
        <f t="shared" si="26"/>
        <v>0</v>
      </c>
      <c r="BH158" s="197">
        <f t="shared" si="27"/>
        <v>0</v>
      </c>
      <c r="BI158" s="197">
        <f t="shared" si="28"/>
        <v>0</v>
      </c>
      <c r="BJ158" s="14" t="s">
        <v>150</v>
      </c>
      <c r="BK158" s="197">
        <f t="shared" si="29"/>
        <v>0</v>
      </c>
      <c r="BL158" s="14" t="s">
        <v>149</v>
      </c>
      <c r="BM158" s="196" t="s">
        <v>989</v>
      </c>
    </row>
    <row r="159" spans="1:65" s="12" customFormat="1" ht="25.9" customHeight="1">
      <c r="B159" s="168"/>
      <c r="C159" s="169"/>
      <c r="D159" s="170" t="s">
        <v>71</v>
      </c>
      <c r="E159" s="171" t="s">
        <v>990</v>
      </c>
      <c r="F159" s="171" t="s">
        <v>991</v>
      </c>
      <c r="G159" s="169"/>
      <c r="H159" s="169"/>
      <c r="I159" s="172"/>
      <c r="J159" s="173">
        <f>BK159</f>
        <v>0</v>
      </c>
      <c r="K159" s="169"/>
      <c r="L159" s="174"/>
      <c r="M159" s="175"/>
      <c r="N159" s="176"/>
      <c r="O159" s="176"/>
      <c r="P159" s="177">
        <f>SUM(P160:P173)</f>
        <v>0</v>
      </c>
      <c r="Q159" s="176"/>
      <c r="R159" s="177">
        <f>SUM(R160:R173)</f>
        <v>0</v>
      </c>
      <c r="S159" s="176"/>
      <c r="T159" s="178">
        <f>SUM(T160:T173)</f>
        <v>0</v>
      </c>
      <c r="AR159" s="179" t="s">
        <v>80</v>
      </c>
      <c r="AT159" s="180" t="s">
        <v>71</v>
      </c>
      <c r="AU159" s="180" t="s">
        <v>72</v>
      </c>
      <c r="AY159" s="179" t="s">
        <v>142</v>
      </c>
      <c r="BK159" s="181">
        <f>SUM(BK160:BK173)</f>
        <v>0</v>
      </c>
    </row>
    <row r="160" spans="1:65" s="2" customFormat="1" ht="14.45" customHeight="1">
      <c r="A160" s="31"/>
      <c r="B160" s="32"/>
      <c r="C160" s="184" t="s">
        <v>292</v>
      </c>
      <c r="D160" s="184" t="s">
        <v>145</v>
      </c>
      <c r="E160" s="185" t="s">
        <v>992</v>
      </c>
      <c r="F160" s="186" t="s">
        <v>993</v>
      </c>
      <c r="G160" s="187" t="s">
        <v>945</v>
      </c>
      <c r="H160" s="188">
        <v>2</v>
      </c>
      <c r="I160" s="189"/>
      <c r="J160" s="190">
        <f t="shared" ref="J160:J173" si="30">ROUND(I160*H160,2)</f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ref="P160:P173" si="31">O160*H160</f>
        <v>0</v>
      </c>
      <c r="Q160" s="194">
        <v>0</v>
      </c>
      <c r="R160" s="194">
        <f t="shared" ref="R160:R173" si="32">Q160*H160</f>
        <v>0</v>
      </c>
      <c r="S160" s="194">
        <v>0</v>
      </c>
      <c r="T160" s="195">
        <f t="shared" ref="T160:T173" si="33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149</v>
      </c>
      <c r="AT160" s="196" t="s">
        <v>145</v>
      </c>
      <c r="AU160" s="196" t="s">
        <v>80</v>
      </c>
      <c r="AY160" s="14" t="s">
        <v>142</v>
      </c>
      <c r="BE160" s="197">
        <f t="shared" ref="BE160:BE173" si="34">IF(N160="základní",J160,0)</f>
        <v>0</v>
      </c>
      <c r="BF160" s="197">
        <f t="shared" ref="BF160:BF173" si="35">IF(N160="snížená",J160,0)</f>
        <v>0</v>
      </c>
      <c r="BG160" s="197">
        <f t="shared" ref="BG160:BG173" si="36">IF(N160="zákl. přenesená",J160,0)</f>
        <v>0</v>
      </c>
      <c r="BH160" s="197">
        <f t="shared" ref="BH160:BH173" si="37">IF(N160="sníž. přenesená",J160,0)</f>
        <v>0</v>
      </c>
      <c r="BI160" s="197">
        <f t="shared" ref="BI160:BI173" si="38">IF(N160="nulová",J160,0)</f>
        <v>0</v>
      </c>
      <c r="BJ160" s="14" t="s">
        <v>150</v>
      </c>
      <c r="BK160" s="197">
        <f t="shared" ref="BK160:BK173" si="39">ROUND(I160*H160,2)</f>
        <v>0</v>
      </c>
      <c r="BL160" s="14" t="s">
        <v>149</v>
      </c>
      <c r="BM160" s="196" t="s">
        <v>994</v>
      </c>
    </row>
    <row r="161" spans="1:65" s="2" customFormat="1" ht="37.9" customHeight="1">
      <c r="A161" s="31"/>
      <c r="B161" s="32"/>
      <c r="C161" s="198" t="s">
        <v>296</v>
      </c>
      <c r="D161" s="198" t="s">
        <v>174</v>
      </c>
      <c r="E161" s="199" t="s">
        <v>995</v>
      </c>
      <c r="F161" s="200" t="s">
        <v>996</v>
      </c>
      <c r="G161" s="201" t="s">
        <v>162</v>
      </c>
      <c r="H161" s="202">
        <v>12</v>
      </c>
      <c r="I161" s="203"/>
      <c r="J161" s="204">
        <f t="shared" si="30"/>
        <v>0</v>
      </c>
      <c r="K161" s="205"/>
      <c r="L161" s="206"/>
      <c r="M161" s="207" t="s">
        <v>1</v>
      </c>
      <c r="N161" s="208" t="s">
        <v>38</v>
      </c>
      <c r="O161" s="68"/>
      <c r="P161" s="194">
        <f t="shared" si="31"/>
        <v>0</v>
      </c>
      <c r="Q161" s="194">
        <v>0</v>
      </c>
      <c r="R161" s="194">
        <f t="shared" si="32"/>
        <v>0</v>
      </c>
      <c r="S161" s="194">
        <v>0</v>
      </c>
      <c r="T161" s="195">
        <f t="shared" si="3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178</v>
      </c>
      <c r="AT161" s="196" t="s">
        <v>174</v>
      </c>
      <c r="AU161" s="196" t="s">
        <v>80</v>
      </c>
      <c r="AY161" s="14" t="s">
        <v>142</v>
      </c>
      <c r="BE161" s="197">
        <f t="shared" si="34"/>
        <v>0</v>
      </c>
      <c r="BF161" s="197">
        <f t="shared" si="35"/>
        <v>0</v>
      </c>
      <c r="BG161" s="197">
        <f t="shared" si="36"/>
        <v>0</v>
      </c>
      <c r="BH161" s="197">
        <f t="shared" si="37"/>
        <v>0</v>
      </c>
      <c r="BI161" s="197">
        <f t="shared" si="38"/>
        <v>0</v>
      </c>
      <c r="BJ161" s="14" t="s">
        <v>150</v>
      </c>
      <c r="BK161" s="197">
        <f t="shared" si="39"/>
        <v>0</v>
      </c>
      <c r="BL161" s="14" t="s">
        <v>149</v>
      </c>
      <c r="BM161" s="196" t="s">
        <v>997</v>
      </c>
    </row>
    <row r="162" spans="1:65" s="2" customFormat="1" ht="14.45" customHeight="1">
      <c r="A162" s="31"/>
      <c r="B162" s="32"/>
      <c r="C162" s="184" t="s">
        <v>300</v>
      </c>
      <c r="D162" s="184" t="s">
        <v>145</v>
      </c>
      <c r="E162" s="185" t="s">
        <v>998</v>
      </c>
      <c r="F162" s="186" t="s">
        <v>999</v>
      </c>
      <c r="G162" s="187" t="s">
        <v>162</v>
      </c>
      <c r="H162" s="188">
        <v>17</v>
      </c>
      <c r="I162" s="189"/>
      <c r="J162" s="190">
        <f t="shared" si="3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31"/>
        <v>0</v>
      </c>
      <c r="Q162" s="194">
        <v>0</v>
      </c>
      <c r="R162" s="194">
        <f t="shared" si="32"/>
        <v>0</v>
      </c>
      <c r="S162" s="194">
        <v>0</v>
      </c>
      <c r="T162" s="195">
        <f t="shared" si="3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149</v>
      </c>
      <c r="AT162" s="196" t="s">
        <v>145</v>
      </c>
      <c r="AU162" s="196" t="s">
        <v>80</v>
      </c>
      <c r="AY162" s="14" t="s">
        <v>142</v>
      </c>
      <c r="BE162" s="197">
        <f t="shared" si="34"/>
        <v>0</v>
      </c>
      <c r="BF162" s="197">
        <f t="shared" si="35"/>
        <v>0</v>
      </c>
      <c r="BG162" s="197">
        <f t="shared" si="36"/>
        <v>0</v>
      </c>
      <c r="BH162" s="197">
        <f t="shared" si="37"/>
        <v>0</v>
      </c>
      <c r="BI162" s="197">
        <f t="shared" si="38"/>
        <v>0</v>
      </c>
      <c r="BJ162" s="14" t="s">
        <v>150</v>
      </c>
      <c r="BK162" s="197">
        <f t="shared" si="39"/>
        <v>0</v>
      </c>
      <c r="BL162" s="14" t="s">
        <v>149</v>
      </c>
      <c r="BM162" s="196" t="s">
        <v>1000</v>
      </c>
    </row>
    <row r="163" spans="1:65" s="2" customFormat="1" ht="14.45" customHeight="1">
      <c r="A163" s="31"/>
      <c r="B163" s="32"/>
      <c r="C163" s="184" t="s">
        <v>304</v>
      </c>
      <c r="D163" s="184" t="s">
        <v>145</v>
      </c>
      <c r="E163" s="185" t="s">
        <v>1001</v>
      </c>
      <c r="F163" s="186" t="s">
        <v>1002</v>
      </c>
      <c r="G163" s="187" t="s">
        <v>162</v>
      </c>
      <c r="H163" s="188">
        <v>4</v>
      </c>
      <c r="I163" s="189"/>
      <c r="J163" s="190">
        <f t="shared" si="30"/>
        <v>0</v>
      </c>
      <c r="K163" s="191"/>
      <c r="L163" s="36"/>
      <c r="M163" s="192" t="s">
        <v>1</v>
      </c>
      <c r="N163" s="193" t="s">
        <v>38</v>
      </c>
      <c r="O163" s="68"/>
      <c r="P163" s="194">
        <f t="shared" si="31"/>
        <v>0</v>
      </c>
      <c r="Q163" s="194">
        <v>0</v>
      </c>
      <c r="R163" s="194">
        <f t="shared" si="32"/>
        <v>0</v>
      </c>
      <c r="S163" s="194">
        <v>0</v>
      </c>
      <c r="T163" s="195">
        <f t="shared" si="3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149</v>
      </c>
      <c r="AT163" s="196" t="s">
        <v>145</v>
      </c>
      <c r="AU163" s="196" t="s">
        <v>80</v>
      </c>
      <c r="AY163" s="14" t="s">
        <v>142</v>
      </c>
      <c r="BE163" s="197">
        <f t="shared" si="34"/>
        <v>0</v>
      </c>
      <c r="BF163" s="197">
        <f t="shared" si="35"/>
        <v>0</v>
      </c>
      <c r="BG163" s="197">
        <f t="shared" si="36"/>
        <v>0</v>
      </c>
      <c r="BH163" s="197">
        <f t="shared" si="37"/>
        <v>0</v>
      </c>
      <c r="BI163" s="197">
        <f t="shared" si="38"/>
        <v>0</v>
      </c>
      <c r="BJ163" s="14" t="s">
        <v>150</v>
      </c>
      <c r="BK163" s="197">
        <f t="shared" si="39"/>
        <v>0</v>
      </c>
      <c r="BL163" s="14" t="s">
        <v>149</v>
      </c>
      <c r="BM163" s="196" t="s">
        <v>1003</v>
      </c>
    </row>
    <row r="164" spans="1:65" s="2" customFormat="1" ht="24.2" customHeight="1">
      <c r="A164" s="31"/>
      <c r="B164" s="32"/>
      <c r="C164" s="198" t="s">
        <v>308</v>
      </c>
      <c r="D164" s="198" t="s">
        <v>174</v>
      </c>
      <c r="E164" s="199" t="s">
        <v>1004</v>
      </c>
      <c r="F164" s="200" t="s">
        <v>1005</v>
      </c>
      <c r="G164" s="201" t="s">
        <v>945</v>
      </c>
      <c r="H164" s="202">
        <v>1</v>
      </c>
      <c r="I164" s="203"/>
      <c r="J164" s="204">
        <f t="shared" si="30"/>
        <v>0</v>
      </c>
      <c r="K164" s="205"/>
      <c r="L164" s="206"/>
      <c r="M164" s="207" t="s">
        <v>1</v>
      </c>
      <c r="N164" s="208" t="s">
        <v>38</v>
      </c>
      <c r="O164" s="68"/>
      <c r="P164" s="194">
        <f t="shared" si="31"/>
        <v>0</v>
      </c>
      <c r="Q164" s="194">
        <v>0</v>
      </c>
      <c r="R164" s="194">
        <f t="shared" si="32"/>
        <v>0</v>
      </c>
      <c r="S164" s="194">
        <v>0</v>
      </c>
      <c r="T164" s="195">
        <f t="shared" si="3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178</v>
      </c>
      <c r="AT164" s="196" t="s">
        <v>174</v>
      </c>
      <c r="AU164" s="196" t="s">
        <v>80</v>
      </c>
      <c r="AY164" s="14" t="s">
        <v>142</v>
      </c>
      <c r="BE164" s="197">
        <f t="shared" si="34"/>
        <v>0</v>
      </c>
      <c r="BF164" s="197">
        <f t="shared" si="35"/>
        <v>0</v>
      </c>
      <c r="BG164" s="197">
        <f t="shared" si="36"/>
        <v>0</v>
      </c>
      <c r="BH164" s="197">
        <f t="shared" si="37"/>
        <v>0</v>
      </c>
      <c r="BI164" s="197">
        <f t="shared" si="38"/>
        <v>0</v>
      </c>
      <c r="BJ164" s="14" t="s">
        <v>150</v>
      </c>
      <c r="BK164" s="197">
        <f t="shared" si="39"/>
        <v>0</v>
      </c>
      <c r="BL164" s="14" t="s">
        <v>149</v>
      </c>
      <c r="BM164" s="196" t="s">
        <v>1006</v>
      </c>
    </row>
    <row r="165" spans="1:65" s="2" customFormat="1" ht="24.2" customHeight="1">
      <c r="A165" s="31"/>
      <c r="B165" s="32"/>
      <c r="C165" s="198" t="s">
        <v>312</v>
      </c>
      <c r="D165" s="198" t="s">
        <v>174</v>
      </c>
      <c r="E165" s="199" t="s">
        <v>1007</v>
      </c>
      <c r="F165" s="200" t="s">
        <v>1008</v>
      </c>
      <c r="G165" s="201" t="s">
        <v>945</v>
      </c>
      <c r="H165" s="202">
        <v>1</v>
      </c>
      <c r="I165" s="203"/>
      <c r="J165" s="204">
        <f t="shared" si="30"/>
        <v>0</v>
      </c>
      <c r="K165" s="205"/>
      <c r="L165" s="206"/>
      <c r="M165" s="207" t="s">
        <v>1</v>
      </c>
      <c r="N165" s="208" t="s">
        <v>38</v>
      </c>
      <c r="O165" s="68"/>
      <c r="P165" s="194">
        <f t="shared" si="31"/>
        <v>0</v>
      </c>
      <c r="Q165" s="194">
        <v>0</v>
      </c>
      <c r="R165" s="194">
        <f t="shared" si="32"/>
        <v>0</v>
      </c>
      <c r="S165" s="194">
        <v>0</v>
      </c>
      <c r="T165" s="195">
        <f t="shared" si="3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178</v>
      </c>
      <c r="AT165" s="196" t="s">
        <v>174</v>
      </c>
      <c r="AU165" s="196" t="s">
        <v>80</v>
      </c>
      <c r="AY165" s="14" t="s">
        <v>142</v>
      </c>
      <c r="BE165" s="197">
        <f t="shared" si="34"/>
        <v>0</v>
      </c>
      <c r="BF165" s="197">
        <f t="shared" si="35"/>
        <v>0</v>
      </c>
      <c r="BG165" s="197">
        <f t="shared" si="36"/>
        <v>0</v>
      </c>
      <c r="BH165" s="197">
        <f t="shared" si="37"/>
        <v>0</v>
      </c>
      <c r="BI165" s="197">
        <f t="shared" si="38"/>
        <v>0</v>
      </c>
      <c r="BJ165" s="14" t="s">
        <v>150</v>
      </c>
      <c r="BK165" s="197">
        <f t="shared" si="39"/>
        <v>0</v>
      </c>
      <c r="BL165" s="14" t="s">
        <v>149</v>
      </c>
      <c r="BM165" s="196" t="s">
        <v>1009</v>
      </c>
    </row>
    <row r="166" spans="1:65" s="2" customFormat="1" ht="14.45" customHeight="1">
      <c r="A166" s="31"/>
      <c r="B166" s="32"/>
      <c r="C166" s="184" t="s">
        <v>316</v>
      </c>
      <c r="D166" s="184" t="s">
        <v>145</v>
      </c>
      <c r="E166" s="185" t="s">
        <v>1010</v>
      </c>
      <c r="F166" s="186" t="s">
        <v>1011</v>
      </c>
      <c r="G166" s="187" t="s">
        <v>162</v>
      </c>
      <c r="H166" s="188">
        <v>3</v>
      </c>
      <c r="I166" s="189"/>
      <c r="J166" s="190">
        <f t="shared" si="30"/>
        <v>0</v>
      </c>
      <c r="K166" s="191"/>
      <c r="L166" s="36"/>
      <c r="M166" s="192" t="s">
        <v>1</v>
      </c>
      <c r="N166" s="193" t="s">
        <v>38</v>
      </c>
      <c r="O166" s="68"/>
      <c r="P166" s="194">
        <f t="shared" si="31"/>
        <v>0</v>
      </c>
      <c r="Q166" s="194">
        <v>0</v>
      </c>
      <c r="R166" s="194">
        <f t="shared" si="32"/>
        <v>0</v>
      </c>
      <c r="S166" s="194">
        <v>0</v>
      </c>
      <c r="T166" s="195">
        <f t="shared" si="3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149</v>
      </c>
      <c r="AT166" s="196" t="s">
        <v>145</v>
      </c>
      <c r="AU166" s="196" t="s">
        <v>80</v>
      </c>
      <c r="AY166" s="14" t="s">
        <v>142</v>
      </c>
      <c r="BE166" s="197">
        <f t="shared" si="34"/>
        <v>0</v>
      </c>
      <c r="BF166" s="197">
        <f t="shared" si="35"/>
        <v>0</v>
      </c>
      <c r="BG166" s="197">
        <f t="shared" si="36"/>
        <v>0</v>
      </c>
      <c r="BH166" s="197">
        <f t="shared" si="37"/>
        <v>0</v>
      </c>
      <c r="BI166" s="197">
        <f t="shared" si="38"/>
        <v>0</v>
      </c>
      <c r="BJ166" s="14" t="s">
        <v>150</v>
      </c>
      <c r="BK166" s="197">
        <f t="shared" si="39"/>
        <v>0</v>
      </c>
      <c r="BL166" s="14" t="s">
        <v>149</v>
      </c>
      <c r="BM166" s="196" t="s">
        <v>1012</v>
      </c>
    </row>
    <row r="167" spans="1:65" s="2" customFormat="1" ht="24.2" customHeight="1">
      <c r="A167" s="31"/>
      <c r="B167" s="32"/>
      <c r="C167" s="184" t="s">
        <v>320</v>
      </c>
      <c r="D167" s="184" t="s">
        <v>145</v>
      </c>
      <c r="E167" s="185" t="s">
        <v>1013</v>
      </c>
      <c r="F167" s="186" t="s">
        <v>1014</v>
      </c>
      <c r="G167" s="187" t="s">
        <v>162</v>
      </c>
      <c r="H167" s="188">
        <v>7</v>
      </c>
      <c r="I167" s="189"/>
      <c r="J167" s="190">
        <f t="shared" si="30"/>
        <v>0</v>
      </c>
      <c r="K167" s="191"/>
      <c r="L167" s="36"/>
      <c r="M167" s="192" t="s">
        <v>1</v>
      </c>
      <c r="N167" s="193" t="s">
        <v>38</v>
      </c>
      <c r="O167" s="68"/>
      <c r="P167" s="194">
        <f t="shared" si="31"/>
        <v>0</v>
      </c>
      <c r="Q167" s="194">
        <v>0</v>
      </c>
      <c r="R167" s="194">
        <f t="shared" si="32"/>
        <v>0</v>
      </c>
      <c r="S167" s="194">
        <v>0</v>
      </c>
      <c r="T167" s="195">
        <f t="shared" si="3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149</v>
      </c>
      <c r="AT167" s="196" t="s">
        <v>145</v>
      </c>
      <c r="AU167" s="196" t="s">
        <v>80</v>
      </c>
      <c r="AY167" s="14" t="s">
        <v>142</v>
      </c>
      <c r="BE167" s="197">
        <f t="shared" si="34"/>
        <v>0</v>
      </c>
      <c r="BF167" s="197">
        <f t="shared" si="35"/>
        <v>0</v>
      </c>
      <c r="BG167" s="197">
        <f t="shared" si="36"/>
        <v>0</v>
      </c>
      <c r="BH167" s="197">
        <f t="shared" si="37"/>
        <v>0</v>
      </c>
      <c r="BI167" s="197">
        <f t="shared" si="38"/>
        <v>0</v>
      </c>
      <c r="BJ167" s="14" t="s">
        <v>150</v>
      </c>
      <c r="BK167" s="197">
        <f t="shared" si="39"/>
        <v>0</v>
      </c>
      <c r="BL167" s="14" t="s">
        <v>149</v>
      </c>
      <c r="BM167" s="196" t="s">
        <v>1015</v>
      </c>
    </row>
    <row r="168" spans="1:65" s="2" customFormat="1" ht="24.2" customHeight="1">
      <c r="A168" s="31"/>
      <c r="B168" s="32"/>
      <c r="C168" s="184" t="s">
        <v>324</v>
      </c>
      <c r="D168" s="184" t="s">
        <v>145</v>
      </c>
      <c r="E168" s="185" t="s">
        <v>1016</v>
      </c>
      <c r="F168" s="186" t="s">
        <v>1017</v>
      </c>
      <c r="G168" s="187" t="s">
        <v>162</v>
      </c>
      <c r="H168" s="188">
        <v>8</v>
      </c>
      <c r="I168" s="189"/>
      <c r="J168" s="190">
        <f t="shared" si="30"/>
        <v>0</v>
      </c>
      <c r="K168" s="191"/>
      <c r="L168" s="36"/>
      <c r="M168" s="192" t="s">
        <v>1</v>
      </c>
      <c r="N168" s="193" t="s">
        <v>38</v>
      </c>
      <c r="O168" s="68"/>
      <c r="P168" s="194">
        <f t="shared" si="31"/>
        <v>0</v>
      </c>
      <c r="Q168" s="194">
        <v>0</v>
      </c>
      <c r="R168" s="194">
        <f t="shared" si="32"/>
        <v>0</v>
      </c>
      <c r="S168" s="194">
        <v>0</v>
      </c>
      <c r="T168" s="195">
        <f t="shared" si="3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149</v>
      </c>
      <c r="AT168" s="196" t="s">
        <v>145</v>
      </c>
      <c r="AU168" s="196" t="s">
        <v>80</v>
      </c>
      <c r="AY168" s="14" t="s">
        <v>142</v>
      </c>
      <c r="BE168" s="197">
        <f t="shared" si="34"/>
        <v>0</v>
      </c>
      <c r="BF168" s="197">
        <f t="shared" si="35"/>
        <v>0</v>
      </c>
      <c r="BG168" s="197">
        <f t="shared" si="36"/>
        <v>0</v>
      </c>
      <c r="BH168" s="197">
        <f t="shared" si="37"/>
        <v>0</v>
      </c>
      <c r="BI168" s="197">
        <f t="shared" si="38"/>
        <v>0</v>
      </c>
      <c r="BJ168" s="14" t="s">
        <v>150</v>
      </c>
      <c r="BK168" s="197">
        <f t="shared" si="39"/>
        <v>0</v>
      </c>
      <c r="BL168" s="14" t="s">
        <v>149</v>
      </c>
      <c r="BM168" s="196" t="s">
        <v>1018</v>
      </c>
    </row>
    <row r="169" spans="1:65" s="2" customFormat="1" ht="14.45" customHeight="1">
      <c r="A169" s="31"/>
      <c r="B169" s="32"/>
      <c r="C169" s="198" t="s">
        <v>328</v>
      </c>
      <c r="D169" s="198" t="s">
        <v>174</v>
      </c>
      <c r="E169" s="199" t="s">
        <v>1019</v>
      </c>
      <c r="F169" s="200" t="s">
        <v>1020</v>
      </c>
      <c r="G169" s="201" t="s">
        <v>945</v>
      </c>
      <c r="H169" s="202">
        <v>15</v>
      </c>
      <c r="I169" s="203"/>
      <c r="J169" s="204">
        <f t="shared" si="30"/>
        <v>0</v>
      </c>
      <c r="K169" s="205"/>
      <c r="L169" s="206"/>
      <c r="M169" s="207" t="s">
        <v>1</v>
      </c>
      <c r="N169" s="208" t="s">
        <v>38</v>
      </c>
      <c r="O169" s="68"/>
      <c r="P169" s="194">
        <f t="shared" si="31"/>
        <v>0</v>
      </c>
      <c r="Q169" s="194">
        <v>0</v>
      </c>
      <c r="R169" s="194">
        <f t="shared" si="32"/>
        <v>0</v>
      </c>
      <c r="S169" s="194">
        <v>0</v>
      </c>
      <c r="T169" s="195">
        <f t="shared" si="3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178</v>
      </c>
      <c r="AT169" s="196" t="s">
        <v>174</v>
      </c>
      <c r="AU169" s="196" t="s">
        <v>80</v>
      </c>
      <c r="AY169" s="14" t="s">
        <v>142</v>
      </c>
      <c r="BE169" s="197">
        <f t="shared" si="34"/>
        <v>0</v>
      </c>
      <c r="BF169" s="197">
        <f t="shared" si="35"/>
        <v>0</v>
      </c>
      <c r="BG169" s="197">
        <f t="shared" si="36"/>
        <v>0</v>
      </c>
      <c r="BH169" s="197">
        <f t="shared" si="37"/>
        <v>0</v>
      </c>
      <c r="BI169" s="197">
        <f t="shared" si="38"/>
        <v>0</v>
      </c>
      <c r="BJ169" s="14" t="s">
        <v>150</v>
      </c>
      <c r="BK169" s="197">
        <f t="shared" si="39"/>
        <v>0</v>
      </c>
      <c r="BL169" s="14" t="s">
        <v>149</v>
      </c>
      <c r="BM169" s="196" t="s">
        <v>1021</v>
      </c>
    </row>
    <row r="170" spans="1:65" s="2" customFormat="1" ht="24.2" customHeight="1">
      <c r="A170" s="31"/>
      <c r="B170" s="32"/>
      <c r="C170" s="184" t="s">
        <v>332</v>
      </c>
      <c r="D170" s="184" t="s">
        <v>145</v>
      </c>
      <c r="E170" s="185" t="s">
        <v>1022</v>
      </c>
      <c r="F170" s="186" t="s">
        <v>1023</v>
      </c>
      <c r="G170" s="187" t="s">
        <v>162</v>
      </c>
      <c r="H170" s="188">
        <v>6</v>
      </c>
      <c r="I170" s="189"/>
      <c r="J170" s="190">
        <f t="shared" si="30"/>
        <v>0</v>
      </c>
      <c r="K170" s="191"/>
      <c r="L170" s="36"/>
      <c r="M170" s="192" t="s">
        <v>1</v>
      </c>
      <c r="N170" s="193" t="s">
        <v>38</v>
      </c>
      <c r="O170" s="68"/>
      <c r="P170" s="194">
        <f t="shared" si="31"/>
        <v>0</v>
      </c>
      <c r="Q170" s="194">
        <v>0</v>
      </c>
      <c r="R170" s="194">
        <f t="shared" si="32"/>
        <v>0</v>
      </c>
      <c r="S170" s="194">
        <v>0</v>
      </c>
      <c r="T170" s="195">
        <f t="shared" si="3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149</v>
      </c>
      <c r="AT170" s="196" t="s">
        <v>145</v>
      </c>
      <c r="AU170" s="196" t="s">
        <v>80</v>
      </c>
      <c r="AY170" s="14" t="s">
        <v>142</v>
      </c>
      <c r="BE170" s="197">
        <f t="shared" si="34"/>
        <v>0</v>
      </c>
      <c r="BF170" s="197">
        <f t="shared" si="35"/>
        <v>0</v>
      </c>
      <c r="BG170" s="197">
        <f t="shared" si="36"/>
        <v>0</v>
      </c>
      <c r="BH170" s="197">
        <f t="shared" si="37"/>
        <v>0</v>
      </c>
      <c r="BI170" s="197">
        <f t="shared" si="38"/>
        <v>0</v>
      </c>
      <c r="BJ170" s="14" t="s">
        <v>150</v>
      </c>
      <c r="BK170" s="197">
        <f t="shared" si="39"/>
        <v>0</v>
      </c>
      <c r="BL170" s="14" t="s">
        <v>149</v>
      </c>
      <c r="BM170" s="196" t="s">
        <v>1024</v>
      </c>
    </row>
    <row r="171" spans="1:65" s="2" customFormat="1" ht="24.2" customHeight="1">
      <c r="A171" s="31"/>
      <c r="B171" s="32"/>
      <c r="C171" s="184" t="s">
        <v>336</v>
      </c>
      <c r="D171" s="184" t="s">
        <v>145</v>
      </c>
      <c r="E171" s="185" t="s">
        <v>1025</v>
      </c>
      <c r="F171" s="186" t="s">
        <v>1026</v>
      </c>
      <c r="G171" s="187" t="s">
        <v>162</v>
      </c>
      <c r="H171" s="188">
        <v>3</v>
      </c>
      <c r="I171" s="189"/>
      <c r="J171" s="190">
        <f t="shared" si="30"/>
        <v>0</v>
      </c>
      <c r="K171" s="191"/>
      <c r="L171" s="36"/>
      <c r="M171" s="192" t="s">
        <v>1</v>
      </c>
      <c r="N171" s="193" t="s">
        <v>38</v>
      </c>
      <c r="O171" s="68"/>
      <c r="P171" s="194">
        <f t="shared" si="31"/>
        <v>0</v>
      </c>
      <c r="Q171" s="194">
        <v>0</v>
      </c>
      <c r="R171" s="194">
        <f t="shared" si="32"/>
        <v>0</v>
      </c>
      <c r="S171" s="194">
        <v>0</v>
      </c>
      <c r="T171" s="195">
        <f t="shared" si="3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149</v>
      </c>
      <c r="AT171" s="196" t="s">
        <v>145</v>
      </c>
      <c r="AU171" s="196" t="s">
        <v>80</v>
      </c>
      <c r="AY171" s="14" t="s">
        <v>142</v>
      </c>
      <c r="BE171" s="197">
        <f t="shared" si="34"/>
        <v>0</v>
      </c>
      <c r="BF171" s="197">
        <f t="shared" si="35"/>
        <v>0</v>
      </c>
      <c r="BG171" s="197">
        <f t="shared" si="36"/>
        <v>0</v>
      </c>
      <c r="BH171" s="197">
        <f t="shared" si="37"/>
        <v>0</v>
      </c>
      <c r="BI171" s="197">
        <f t="shared" si="38"/>
        <v>0</v>
      </c>
      <c r="BJ171" s="14" t="s">
        <v>150</v>
      </c>
      <c r="BK171" s="197">
        <f t="shared" si="39"/>
        <v>0</v>
      </c>
      <c r="BL171" s="14" t="s">
        <v>149</v>
      </c>
      <c r="BM171" s="196" t="s">
        <v>1027</v>
      </c>
    </row>
    <row r="172" spans="1:65" s="2" customFormat="1" ht="24.2" customHeight="1">
      <c r="A172" s="31"/>
      <c r="B172" s="32"/>
      <c r="C172" s="184" t="s">
        <v>340</v>
      </c>
      <c r="D172" s="184" t="s">
        <v>145</v>
      </c>
      <c r="E172" s="185" t="s">
        <v>1028</v>
      </c>
      <c r="F172" s="186" t="s">
        <v>1029</v>
      </c>
      <c r="G172" s="187" t="s">
        <v>162</v>
      </c>
      <c r="H172" s="188">
        <v>6</v>
      </c>
      <c r="I172" s="189"/>
      <c r="J172" s="190">
        <f t="shared" si="30"/>
        <v>0</v>
      </c>
      <c r="K172" s="191"/>
      <c r="L172" s="36"/>
      <c r="M172" s="192" t="s">
        <v>1</v>
      </c>
      <c r="N172" s="193" t="s">
        <v>38</v>
      </c>
      <c r="O172" s="68"/>
      <c r="P172" s="194">
        <f t="shared" si="31"/>
        <v>0</v>
      </c>
      <c r="Q172" s="194">
        <v>0</v>
      </c>
      <c r="R172" s="194">
        <f t="shared" si="32"/>
        <v>0</v>
      </c>
      <c r="S172" s="194">
        <v>0</v>
      </c>
      <c r="T172" s="195">
        <f t="shared" si="3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149</v>
      </c>
      <c r="AT172" s="196" t="s">
        <v>145</v>
      </c>
      <c r="AU172" s="196" t="s">
        <v>80</v>
      </c>
      <c r="AY172" s="14" t="s">
        <v>142</v>
      </c>
      <c r="BE172" s="197">
        <f t="shared" si="34"/>
        <v>0</v>
      </c>
      <c r="BF172" s="197">
        <f t="shared" si="35"/>
        <v>0</v>
      </c>
      <c r="BG172" s="197">
        <f t="shared" si="36"/>
        <v>0</v>
      </c>
      <c r="BH172" s="197">
        <f t="shared" si="37"/>
        <v>0</v>
      </c>
      <c r="BI172" s="197">
        <f t="shared" si="38"/>
        <v>0</v>
      </c>
      <c r="BJ172" s="14" t="s">
        <v>150</v>
      </c>
      <c r="BK172" s="197">
        <f t="shared" si="39"/>
        <v>0</v>
      </c>
      <c r="BL172" s="14" t="s">
        <v>149</v>
      </c>
      <c r="BM172" s="196" t="s">
        <v>1030</v>
      </c>
    </row>
    <row r="173" spans="1:65" s="2" customFormat="1" ht="37.9" customHeight="1">
      <c r="A173" s="31"/>
      <c r="B173" s="32"/>
      <c r="C173" s="184" t="s">
        <v>344</v>
      </c>
      <c r="D173" s="184" t="s">
        <v>145</v>
      </c>
      <c r="E173" s="185" t="s">
        <v>1031</v>
      </c>
      <c r="F173" s="186" t="s">
        <v>1032</v>
      </c>
      <c r="G173" s="187" t="s">
        <v>411</v>
      </c>
      <c r="H173" s="209"/>
      <c r="I173" s="189"/>
      <c r="J173" s="190">
        <f t="shared" si="30"/>
        <v>0</v>
      </c>
      <c r="K173" s="191"/>
      <c r="L173" s="36"/>
      <c r="M173" s="192" t="s">
        <v>1</v>
      </c>
      <c r="N173" s="193" t="s">
        <v>38</v>
      </c>
      <c r="O173" s="68"/>
      <c r="P173" s="194">
        <f t="shared" si="31"/>
        <v>0</v>
      </c>
      <c r="Q173" s="194">
        <v>0</v>
      </c>
      <c r="R173" s="194">
        <f t="shared" si="32"/>
        <v>0</v>
      </c>
      <c r="S173" s="194">
        <v>0</v>
      </c>
      <c r="T173" s="195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6" t="s">
        <v>149</v>
      </c>
      <c r="AT173" s="196" t="s">
        <v>145</v>
      </c>
      <c r="AU173" s="196" t="s">
        <v>80</v>
      </c>
      <c r="AY173" s="14" t="s">
        <v>142</v>
      </c>
      <c r="BE173" s="197">
        <f t="shared" si="34"/>
        <v>0</v>
      </c>
      <c r="BF173" s="197">
        <f t="shared" si="35"/>
        <v>0</v>
      </c>
      <c r="BG173" s="197">
        <f t="shared" si="36"/>
        <v>0</v>
      </c>
      <c r="BH173" s="197">
        <f t="shared" si="37"/>
        <v>0</v>
      </c>
      <c r="BI173" s="197">
        <f t="shared" si="38"/>
        <v>0</v>
      </c>
      <c r="BJ173" s="14" t="s">
        <v>150</v>
      </c>
      <c r="BK173" s="197">
        <f t="shared" si="39"/>
        <v>0</v>
      </c>
      <c r="BL173" s="14" t="s">
        <v>149</v>
      </c>
      <c r="BM173" s="196" t="s">
        <v>1033</v>
      </c>
    </row>
    <row r="174" spans="1:65" s="12" customFormat="1" ht="25.9" customHeight="1">
      <c r="B174" s="168"/>
      <c r="C174" s="169"/>
      <c r="D174" s="170" t="s">
        <v>71</v>
      </c>
      <c r="E174" s="171" t="s">
        <v>1034</v>
      </c>
      <c r="F174" s="171" t="s">
        <v>1035</v>
      </c>
      <c r="G174" s="169"/>
      <c r="H174" s="169"/>
      <c r="I174" s="172"/>
      <c r="J174" s="173">
        <f>BK174</f>
        <v>0</v>
      </c>
      <c r="K174" s="169"/>
      <c r="L174" s="174"/>
      <c r="M174" s="175"/>
      <c r="N174" s="176"/>
      <c r="O174" s="176"/>
      <c r="P174" s="177">
        <f>SUM(P175:P189)</f>
        <v>0</v>
      </c>
      <c r="Q174" s="176"/>
      <c r="R174" s="177">
        <f>SUM(R175:R189)</f>
        <v>1.9E-2</v>
      </c>
      <c r="S174" s="176"/>
      <c r="T174" s="178">
        <f>SUM(T175:T189)</f>
        <v>0</v>
      </c>
      <c r="AR174" s="179" t="s">
        <v>80</v>
      </c>
      <c r="AT174" s="180" t="s">
        <v>71</v>
      </c>
      <c r="AU174" s="180" t="s">
        <v>72</v>
      </c>
      <c r="AY174" s="179" t="s">
        <v>142</v>
      </c>
      <c r="BK174" s="181">
        <f>SUM(BK175:BK189)</f>
        <v>0</v>
      </c>
    </row>
    <row r="175" spans="1:65" s="2" customFormat="1" ht="37.9" customHeight="1">
      <c r="A175" s="31"/>
      <c r="B175" s="32"/>
      <c r="C175" s="184" t="s">
        <v>348</v>
      </c>
      <c r="D175" s="184" t="s">
        <v>145</v>
      </c>
      <c r="E175" s="185" t="s">
        <v>1036</v>
      </c>
      <c r="F175" s="186" t="s">
        <v>1037</v>
      </c>
      <c r="G175" s="187" t="s">
        <v>162</v>
      </c>
      <c r="H175" s="188">
        <v>17</v>
      </c>
      <c r="I175" s="189"/>
      <c r="J175" s="190">
        <f t="shared" ref="J175:J189" si="40">ROUND(I175*H175,2)</f>
        <v>0</v>
      </c>
      <c r="K175" s="191"/>
      <c r="L175" s="36"/>
      <c r="M175" s="192" t="s">
        <v>1</v>
      </c>
      <c r="N175" s="193" t="s">
        <v>38</v>
      </c>
      <c r="O175" s="68"/>
      <c r="P175" s="194">
        <f t="shared" ref="P175:P189" si="41">O175*H175</f>
        <v>0</v>
      </c>
      <c r="Q175" s="194">
        <v>0</v>
      </c>
      <c r="R175" s="194">
        <f t="shared" ref="R175:R189" si="42">Q175*H175</f>
        <v>0</v>
      </c>
      <c r="S175" s="194">
        <v>0</v>
      </c>
      <c r="T175" s="195">
        <f t="shared" ref="T175:T189" si="43"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149</v>
      </c>
      <c r="AT175" s="196" t="s">
        <v>145</v>
      </c>
      <c r="AU175" s="196" t="s">
        <v>80</v>
      </c>
      <c r="AY175" s="14" t="s">
        <v>142</v>
      </c>
      <c r="BE175" s="197">
        <f t="shared" ref="BE175:BE189" si="44">IF(N175="základní",J175,0)</f>
        <v>0</v>
      </c>
      <c r="BF175" s="197">
        <f t="shared" ref="BF175:BF189" si="45">IF(N175="snížená",J175,0)</f>
        <v>0</v>
      </c>
      <c r="BG175" s="197">
        <f t="shared" ref="BG175:BG189" si="46">IF(N175="zákl. přenesená",J175,0)</f>
        <v>0</v>
      </c>
      <c r="BH175" s="197">
        <f t="shared" ref="BH175:BH189" si="47">IF(N175="sníž. přenesená",J175,0)</f>
        <v>0</v>
      </c>
      <c r="BI175" s="197">
        <f t="shared" ref="BI175:BI189" si="48">IF(N175="nulová",J175,0)</f>
        <v>0</v>
      </c>
      <c r="BJ175" s="14" t="s">
        <v>150</v>
      </c>
      <c r="BK175" s="197">
        <f t="shared" ref="BK175:BK189" si="49">ROUND(I175*H175,2)</f>
        <v>0</v>
      </c>
      <c r="BL175" s="14" t="s">
        <v>149</v>
      </c>
      <c r="BM175" s="196" t="s">
        <v>1038</v>
      </c>
    </row>
    <row r="176" spans="1:65" s="2" customFormat="1" ht="49.15" customHeight="1">
      <c r="A176" s="31"/>
      <c r="B176" s="32"/>
      <c r="C176" s="184" t="s">
        <v>352</v>
      </c>
      <c r="D176" s="184" t="s">
        <v>145</v>
      </c>
      <c r="E176" s="185" t="s">
        <v>1039</v>
      </c>
      <c r="F176" s="186" t="s">
        <v>1040</v>
      </c>
      <c r="G176" s="187" t="s">
        <v>162</v>
      </c>
      <c r="H176" s="188">
        <v>1</v>
      </c>
      <c r="I176" s="189"/>
      <c r="J176" s="190">
        <f t="shared" si="40"/>
        <v>0</v>
      </c>
      <c r="K176" s="191"/>
      <c r="L176" s="36"/>
      <c r="M176" s="192" t="s">
        <v>1</v>
      </c>
      <c r="N176" s="193" t="s">
        <v>38</v>
      </c>
      <c r="O176" s="68"/>
      <c r="P176" s="194">
        <f t="shared" si="41"/>
        <v>0</v>
      </c>
      <c r="Q176" s="194">
        <v>0</v>
      </c>
      <c r="R176" s="194">
        <f t="shared" si="42"/>
        <v>0</v>
      </c>
      <c r="S176" s="194">
        <v>0</v>
      </c>
      <c r="T176" s="195">
        <f t="shared" si="4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149</v>
      </c>
      <c r="AT176" s="196" t="s">
        <v>145</v>
      </c>
      <c r="AU176" s="196" t="s">
        <v>80</v>
      </c>
      <c r="AY176" s="14" t="s">
        <v>142</v>
      </c>
      <c r="BE176" s="197">
        <f t="shared" si="44"/>
        <v>0</v>
      </c>
      <c r="BF176" s="197">
        <f t="shared" si="45"/>
        <v>0</v>
      </c>
      <c r="BG176" s="197">
        <f t="shared" si="46"/>
        <v>0</v>
      </c>
      <c r="BH176" s="197">
        <f t="shared" si="47"/>
        <v>0</v>
      </c>
      <c r="BI176" s="197">
        <f t="shared" si="48"/>
        <v>0</v>
      </c>
      <c r="BJ176" s="14" t="s">
        <v>150</v>
      </c>
      <c r="BK176" s="197">
        <f t="shared" si="49"/>
        <v>0</v>
      </c>
      <c r="BL176" s="14" t="s">
        <v>149</v>
      </c>
      <c r="BM176" s="196" t="s">
        <v>1041</v>
      </c>
    </row>
    <row r="177" spans="1:65" s="2" customFormat="1" ht="49.15" customHeight="1">
      <c r="A177" s="31"/>
      <c r="B177" s="32"/>
      <c r="C177" s="184" t="s">
        <v>356</v>
      </c>
      <c r="D177" s="184" t="s">
        <v>145</v>
      </c>
      <c r="E177" s="185" t="s">
        <v>1042</v>
      </c>
      <c r="F177" s="186" t="s">
        <v>1043</v>
      </c>
      <c r="G177" s="187" t="s">
        <v>162</v>
      </c>
      <c r="H177" s="188">
        <v>5</v>
      </c>
      <c r="I177" s="189"/>
      <c r="J177" s="190">
        <f t="shared" si="40"/>
        <v>0</v>
      </c>
      <c r="K177" s="191"/>
      <c r="L177" s="36"/>
      <c r="M177" s="192" t="s">
        <v>1</v>
      </c>
      <c r="N177" s="193" t="s">
        <v>38</v>
      </c>
      <c r="O177" s="68"/>
      <c r="P177" s="194">
        <f t="shared" si="41"/>
        <v>0</v>
      </c>
      <c r="Q177" s="194">
        <v>0</v>
      </c>
      <c r="R177" s="194">
        <f t="shared" si="42"/>
        <v>0</v>
      </c>
      <c r="S177" s="194">
        <v>0</v>
      </c>
      <c r="T177" s="195">
        <f t="shared" si="4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149</v>
      </c>
      <c r="AT177" s="196" t="s">
        <v>145</v>
      </c>
      <c r="AU177" s="196" t="s">
        <v>80</v>
      </c>
      <c r="AY177" s="14" t="s">
        <v>142</v>
      </c>
      <c r="BE177" s="197">
        <f t="shared" si="44"/>
        <v>0</v>
      </c>
      <c r="BF177" s="197">
        <f t="shared" si="45"/>
        <v>0</v>
      </c>
      <c r="BG177" s="197">
        <f t="shared" si="46"/>
        <v>0</v>
      </c>
      <c r="BH177" s="197">
        <f t="shared" si="47"/>
        <v>0</v>
      </c>
      <c r="BI177" s="197">
        <f t="shared" si="48"/>
        <v>0</v>
      </c>
      <c r="BJ177" s="14" t="s">
        <v>150</v>
      </c>
      <c r="BK177" s="197">
        <f t="shared" si="49"/>
        <v>0</v>
      </c>
      <c r="BL177" s="14" t="s">
        <v>149</v>
      </c>
      <c r="BM177" s="196" t="s">
        <v>1044</v>
      </c>
    </row>
    <row r="178" spans="1:65" s="2" customFormat="1" ht="49.15" customHeight="1">
      <c r="A178" s="31"/>
      <c r="B178" s="32"/>
      <c r="C178" s="184" t="s">
        <v>360</v>
      </c>
      <c r="D178" s="184" t="s">
        <v>145</v>
      </c>
      <c r="E178" s="185" t="s">
        <v>1045</v>
      </c>
      <c r="F178" s="186" t="s">
        <v>1046</v>
      </c>
      <c r="G178" s="187" t="s">
        <v>162</v>
      </c>
      <c r="H178" s="188">
        <v>1</v>
      </c>
      <c r="I178" s="189"/>
      <c r="J178" s="190">
        <f t="shared" si="40"/>
        <v>0</v>
      </c>
      <c r="K178" s="191"/>
      <c r="L178" s="36"/>
      <c r="M178" s="192" t="s">
        <v>1</v>
      </c>
      <c r="N178" s="193" t="s">
        <v>38</v>
      </c>
      <c r="O178" s="68"/>
      <c r="P178" s="194">
        <f t="shared" si="41"/>
        <v>0</v>
      </c>
      <c r="Q178" s="194">
        <v>0</v>
      </c>
      <c r="R178" s="194">
        <f t="shared" si="42"/>
        <v>0</v>
      </c>
      <c r="S178" s="194">
        <v>0</v>
      </c>
      <c r="T178" s="195">
        <f t="shared" si="4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149</v>
      </c>
      <c r="AT178" s="196" t="s">
        <v>145</v>
      </c>
      <c r="AU178" s="196" t="s">
        <v>80</v>
      </c>
      <c r="AY178" s="14" t="s">
        <v>142</v>
      </c>
      <c r="BE178" s="197">
        <f t="shared" si="44"/>
        <v>0</v>
      </c>
      <c r="BF178" s="197">
        <f t="shared" si="45"/>
        <v>0</v>
      </c>
      <c r="BG178" s="197">
        <f t="shared" si="46"/>
        <v>0</v>
      </c>
      <c r="BH178" s="197">
        <f t="shared" si="47"/>
        <v>0</v>
      </c>
      <c r="BI178" s="197">
        <f t="shared" si="48"/>
        <v>0</v>
      </c>
      <c r="BJ178" s="14" t="s">
        <v>150</v>
      </c>
      <c r="BK178" s="197">
        <f t="shared" si="49"/>
        <v>0</v>
      </c>
      <c r="BL178" s="14" t="s">
        <v>149</v>
      </c>
      <c r="BM178" s="196" t="s">
        <v>1047</v>
      </c>
    </row>
    <row r="179" spans="1:65" s="2" customFormat="1" ht="49.15" customHeight="1">
      <c r="A179" s="31"/>
      <c r="B179" s="32"/>
      <c r="C179" s="184" t="s">
        <v>364</v>
      </c>
      <c r="D179" s="184" t="s">
        <v>145</v>
      </c>
      <c r="E179" s="185" t="s">
        <v>1048</v>
      </c>
      <c r="F179" s="186" t="s">
        <v>1049</v>
      </c>
      <c r="G179" s="187" t="s">
        <v>162</v>
      </c>
      <c r="H179" s="188">
        <v>1</v>
      </c>
      <c r="I179" s="189"/>
      <c r="J179" s="190">
        <f t="shared" si="40"/>
        <v>0</v>
      </c>
      <c r="K179" s="191"/>
      <c r="L179" s="36"/>
      <c r="M179" s="192" t="s">
        <v>1</v>
      </c>
      <c r="N179" s="193" t="s">
        <v>38</v>
      </c>
      <c r="O179" s="68"/>
      <c r="P179" s="194">
        <f t="shared" si="41"/>
        <v>0</v>
      </c>
      <c r="Q179" s="194">
        <v>0</v>
      </c>
      <c r="R179" s="194">
        <f t="shared" si="42"/>
        <v>0</v>
      </c>
      <c r="S179" s="194">
        <v>0</v>
      </c>
      <c r="T179" s="195">
        <f t="shared" si="4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149</v>
      </c>
      <c r="AT179" s="196" t="s">
        <v>145</v>
      </c>
      <c r="AU179" s="196" t="s">
        <v>80</v>
      </c>
      <c r="AY179" s="14" t="s">
        <v>142</v>
      </c>
      <c r="BE179" s="197">
        <f t="shared" si="44"/>
        <v>0</v>
      </c>
      <c r="BF179" s="197">
        <f t="shared" si="45"/>
        <v>0</v>
      </c>
      <c r="BG179" s="197">
        <f t="shared" si="46"/>
        <v>0</v>
      </c>
      <c r="BH179" s="197">
        <f t="shared" si="47"/>
        <v>0</v>
      </c>
      <c r="BI179" s="197">
        <f t="shared" si="48"/>
        <v>0</v>
      </c>
      <c r="BJ179" s="14" t="s">
        <v>150</v>
      </c>
      <c r="BK179" s="197">
        <f t="shared" si="49"/>
        <v>0</v>
      </c>
      <c r="BL179" s="14" t="s">
        <v>149</v>
      </c>
      <c r="BM179" s="196" t="s">
        <v>1050</v>
      </c>
    </row>
    <row r="180" spans="1:65" s="2" customFormat="1" ht="49.15" customHeight="1">
      <c r="A180" s="31"/>
      <c r="B180" s="32"/>
      <c r="C180" s="184" t="s">
        <v>368</v>
      </c>
      <c r="D180" s="184" t="s">
        <v>145</v>
      </c>
      <c r="E180" s="185" t="s">
        <v>1051</v>
      </c>
      <c r="F180" s="186" t="s">
        <v>1052</v>
      </c>
      <c r="G180" s="187" t="s">
        <v>162</v>
      </c>
      <c r="H180" s="188">
        <v>2</v>
      </c>
      <c r="I180" s="189"/>
      <c r="J180" s="190">
        <f t="shared" si="40"/>
        <v>0</v>
      </c>
      <c r="K180" s="191"/>
      <c r="L180" s="36"/>
      <c r="M180" s="192" t="s">
        <v>1</v>
      </c>
      <c r="N180" s="193" t="s">
        <v>38</v>
      </c>
      <c r="O180" s="68"/>
      <c r="P180" s="194">
        <f t="shared" si="41"/>
        <v>0</v>
      </c>
      <c r="Q180" s="194">
        <v>0</v>
      </c>
      <c r="R180" s="194">
        <f t="shared" si="42"/>
        <v>0</v>
      </c>
      <c r="S180" s="194">
        <v>0</v>
      </c>
      <c r="T180" s="195">
        <f t="shared" si="4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149</v>
      </c>
      <c r="AT180" s="196" t="s">
        <v>145</v>
      </c>
      <c r="AU180" s="196" t="s">
        <v>80</v>
      </c>
      <c r="AY180" s="14" t="s">
        <v>142</v>
      </c>
      <c r="BE180" s="197">
        <f t="shared" si="44"/>
        <v>0</v>
      </c>
      <c r="BF180" s="197">
        <f t="shared" si="45"/>
        <v>0</v>
      </c>
      <c r="BG180" s="197">
        <f t="shared" si="46"/>
        <v>0</v>
      </c>
      <c r="BH180" s="197">
        <f t="shared" si="47"/>
        <v>0</v>
      </c>
      <c r="BI180" s="197">
        <f t="shared" si="48"/>
        <v>0</v>
      </c>
      <c r="BJ180" s="14" t="s">
        <v>150</v>
      </c>
      <c r="BK180" s="197">
        <f t="shared" si="49"/>
        <v>0</v>
      </c>
      <c r="BL180" s="14" t="s">
        <v>149</v>
      </c>
      <c r="BM180" s="196" t="s">
        <v>1053</v>
      </c>
    </row>
    <row r="181" spans="1:65" s="2" customFormat="1" ht="49.15" customHeight="1">
      <c r="A181" s="31"/>
      <c r="B181" s="32"/>
      <c r="C181" s="184" t="s">
        <v>372</v>
      </c>
      <c r="D181" s="184" t="s">
        <v>145</v>
      </c>
      <c r="E181" s="185" t="s">
        <v>1054</v>
      </c>
      <c r="F181" s="186" t="s">
        <v>1055</v>
      </c>
      <c r="G181" s="187" t="s">
        <v>162</v>
      </c>
      <c r="H181" s="188">
        <v>2</v>
      </c>
      <c r="I181" s="189"/>
      <c r="J181" s="190">
        <f t="shared" si="40"/>
        <v>0</v>
      </c>
      <c r="K181" s="191"/>
      <c r="L181" s="36"/>
      <c r="M181" s="192" t="s">
        <v>1</v>
      </c>
      <c r="N181" s="193" t="s">
        <v>38</v>
      </c>
      <c r="O181" s="68"/>
      <c r="P181" s="194">
        <f t="shared" si="41"/>
        <v>0</v>
      </c>
      <c r="Q181" s="194">
        <v>0</v>
      </c>
      <c r="R181" s="194">
        <f t="shared" si="42"/>
        <v>0</v>
      </c>
      <c r="S181" s="194">
        <v>0</v>
      </c>
      <c r="T181" s="195">
        <f t="shared" si="4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149</v>
      </c>
      <c r="AT181" s="196" t="s">
        <v>145</v>
      </c>
      <c r="AU181" s="196" t="s">
        <v>80</v>
      </c>
      <c r="AY181" s="14" t="s">
        <v>142</v>
      </c>
      <c r="BE181" s="197">
        <f t="shared" si="44"/>
        <v>0</v>
      </c>
      <c r="BF181" s="197">
        <f t="shared" si="45"/>
        <v>0</v>
      </c>
      <c r="BG181" s="197">
        <f t="shared" si="46"/>
        <v>0</v>
      </c>
      <c r="BH181" s="197">
        <f t="shared" si="47"/>
        <v>0</v>
      </c>
      <c r="BI181" s="197">
        <f t="shared" si="48"/>
        <v>0</v>
      </c>
      <c r="BJ181" s="14" t="s">
        <v>150</v>
      </c>
      <c r="BK181" s="197">
        <f t="shared" si="49"/>
        <v>0</v>
      </c>
      <c r="BL181" s="14" t="s">
        <v>149</v>
      </c>
      <c r="BM181" s="196" t="s">
        <v>1056</v>
      </c>
    </row>
    <row r="182" spans="1:65" s="2" customFormat="1" ht="49.15" customHeight="1">
      <c r="A182" s="31"/>
      <c r="B182" s="32"/>
      <c r="C182" s="184" t="s">
        <v>376</v>
      </c>
      <c r="D182" s="184" t="s">
        <v>145</v>
      </c>
      <c r="E182" s="185" t="s">
        <v>1057</v>
      </c>
      <c r="F182" s="186" t="s">
        <v>1058</v>
      </c>
      <c r="G182" s="187" t="s">
        <v>162</v>
      </c>
      <c r="H182" s="188">
        <v>1</v>
      </c>
      <c r="I182" s="189"/>
      <c r="J182" s="190">
        <f t="shared" si="40"/>
        <v>0</v>
      </c>
      <c r="K182" s="191"/>
      <c r="L182" s="36"/>
      <c r="M182" s="192" t="s">
        <v>1</v>
      </c>
      <c r="N182" s="193" t="s">
        <v>38</v>
      </c>
      <c r="O182" s="68"/>
      <c r="P182" s="194">
        <f t="shared" si="41"/>
        <v>0</v>
      </c>
      <c r="Q182" s="194">
        <v>0</v>
      </c>
      <c r="R182" s="194">
        <f t="shared" si="42"/>
        <v>0</v>
      </c>
      <c r="S182" s="194">
        <v>0</v>
      </c>
      <c r="T182" s="195">
        <f t="shared" si="4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149</v>
      </c>
      <c r="AT182" s="196" t="s">
        <v>145</v>
      </c>
      <c r="AU182" s="196" t="s">
        <v>80</v>
      </c>
      <c r="AY182" s="14" t="s">
        <v>142</v>
      </c>
      <c r="BE182" s="197">
        <f t="shared" si="44"/>
        <v>0</v>
      </c>
      <c r="BF182" s="197">
        <f t="shared" si="45"/>
        <v>0</v>
      </c>
      <c r="BG182" s="197">
        <f t="shared" si="46"/>
        <v>0</v>
      </c>
      <c r="BH182" s="197">
        <f t="shared" si="47"/>
        <v>0</v>
      </c>
      <c r="BI182" s="197">
        <f t="shared" si="48"/>
        <v>0</v>
      </c>
      <c r="BJ182" s="14" t="s">
        <v>150</v>
      </c>
      <c r="BK182" s="197">
        <f t="shared" si="49"/>
        <v>0</v>
      </c>
      <c r="BL182" s="14" t="s">
        <v>149</v>
      </c>
      <c r="BM182" s="196" t="s">
        <v>1059</v>
      </c>
    </row>
    <row r="183" spans="1:65" s="2" customFormat="1" ht="49.15" customHeight="1">
      <c r="A183" s="31"/>
      <c r="B183" s="32"/>
      <c r="C183" s="184" t="s">
        <v>380</v>
      </c>
      <c r="D183" s="184" t="s">
        <v>145</v>
      </c>
      <c r="E183" s="185" t="s">
        <v>1060</v>
      </c>
      <c r="F183" s="186" t="s">
        <v>1061</v>
      </c>
      <c r="G183" s="187" t="s">
        <v>162</v>
      </c>
      <c r="H183" s="188">
        <v>1</v>
      </c>
      <c r="I183" s="189"/>
      <c r="J183" s="190">
        <f t="shared" si="40"/>
        <v>0</v>
      </c>
      <c r="K183" s="191"/>
      <c r="L183" s="36"/>
      <c r="M183" s="192" t="s">
        <v>1</v>
      </c>
      <c r="N183" s="193" t="s">
        <v>38</v>
      </c>
      <c r="O183" s="68"/>
      <c r="P183" s="194">
        <f t="shared" si="41"/>
        <v>0</v>
      </c>
      <c r="Q183" s="194">
        <v>0</v>
      </c>
      <c r="R183" s="194">
        <f t="shared" si="42"/>
        <v>0</v>
      </c>
      <c r="S183" s="194">
        <v>0</v>
      </c>
      <c r="T183" s="195">
        <f t="shared" si="4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149</v>
      </c>
      <c r="AT183" s="196" t="s">
        <v>145</v>
      </c>
      <c r="AU183" s="196" t="s">
        <v>80</v>
      </c>
      <c r="AY183" s="14" t="s">
        <v>142</v>
      </c>
      <c r="BE183" s="197">
        <f t="shared" si="44"/>
        <v>0</v>
      </c>
      <c r="BF183" s="197">
        <f t="shared" si="45"/>
        <v>0</v>
      </c>
      <c r="BG183" s="197">
        <f t="shared" si="46"/>
        <v>0</v>
      </c>
      <c r="BH183" s="197">
        <f t="shared" si="47"/>
        <v>0</v>
      </c>
      <c r="BI183" s="197">
        <f t="shared" si="48"/>
        <v>0</v>
      </c>
      <c r="BJ183" s="14" t="s">
        <v>150</v>
      </c>
      <c r="BK183" s="197">
        <f t="shared" si="49"/>
        <v>0</v>
      </c>
      <c r="BL183" s="14" t="s">
        <v>149</v>
      </c>
      <c r="BM183" s="196" t="s">
        <v>1062</v>
      </c>
    </row>
    <row r="184" spans="1:65" s="2" customFormat="1" ht="49.15" customHeight="1">
      <c r="A184" s="31"/>
      <c r="B184" s="32"/>
      <c r="C184" s="184" t="s">
        <v>384</v>
      </c>
      <c r="D184" s="184" t="s">
        <v>145</v>
      </c>
      <c r="E184" s="185" t="s">
        <v>1063</v>
      </c>
      <c r="F184" s="186" t="s">
        <v>1064</v>
      </c>
      <c r="G184" s="187" t="s">
        <v>162</v>
      </c>
      <c r="H184" s="188">
        <v>1</v>
      </c>
      <c r="I184" s="189"/>
      <c r="J184" s="190">
        <f t="shared" si="40"/>
        <v>0</v>
      </c>
      <c r="K184" s="191"/>
      <c r="L184" s="36"/>
      <c r="M184" s="192" t="s">
        <v>1</v>
      </c>
      <c r="N184" s="193" t="s">
        <v>38</v>
      </c>
      <c r="O184" s="68"/>
      <c r="P184" s="194">
        <f t="shared" si="41"/>
        <v>0</v>
      </c>
      <c r="Q184" s="194">
        <v>0</v>
      </c>
      <c r="R184" s="194">
        <f t="shared" si="42"/>
        <v>0</v>
      </c>
      <c r="S184" s="194">
        <v>0</v>
      </c>
      <c r="T184" s="195">
        <f t="shared" si="4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149</v>
      </c>
      <c r="AT184" s="196" t="s">
        <v>145</v>
      </c>
      <c r="AU184" s="196" t="s">
        <v>80</v>
      </c>
      <c r="AY184" s="14" t="s">
        <v>142</v>
      </c>
      <c r="BE184" s="197">
        <f t="shared" si="44"/>
        <v>0</v>
      </c>
      <c r="BF184" s="197">
        <f t="shared" si="45"/>
        <v>0</v>
      </c>
      <c r="BG184" s="197">
        <f t="shared" si="46"/>
        <v>0</v>
      </c>
      <c r="BH184" s="197">
        <f t="shared" si="47"/>
        <v>0</v>
      </c>
      <c r="BI184" s="197">
        <f t="shared" si="48"/>
        <v>0</v>
      </c>
      <c r="BJ184" s="14" t="s">
        <v>150</v>
      </c>
      <c r="BK184" s="197">
        <f t="shared" si="49"/>
        <v>0</v>
      </c>
      <c r="BL184" s="14" t="s">
        <v>149</v>
      </c>
      <c r="BM184" s="196" t="s">
        <v>1065</v>
      </c>
    </row>
    <row r="185" spans="1:65" s="2" customFormat="1" ht="24.2" customHeight="1">
      <c r="A185" s="31"/>
      <c r="B185" s="32"/>
      <c r="C185" s="184" t="s">
        <v>390</v>
      </c>
      <c r="D185" s="184" t="s">
        <v>145</v>
      </c>
      <c r="E185" s="185" t="s">
        <v>1066</v>
      </c>
      <c r="F185" s="186" t="s">
        <v>1067</v>
      </c>
      <c r="G185" s="187" t="s">
        <v>162</v>
      </c>
      <c r="H185" s="188">
        <v>1</v>
      </c>
      <c r="I185" s="189"/>
      <c r="J185" s="190">
        <f t="shared" si="40"/>
        <v>0</v>
      </c>
      <c r="K185" s="191"/>
      <c r="L185" s="36"/>
      <c r="M185" s="192" t="s">
        <v>1</v>
      </c>
      <c r="N185" s="193" t="s">
        <v>38</v>
      </c>
      <c r="O185" s="68"/>
      <c r="P185" s="194">
        <f t="shared" si="41"/>
        <v>0</v>
      </c>
      <c r="Q185" s="194">
        <v>0</v>
      </c>
      <c r="R185" s="194">
        <f t="shared" si="42"/>
        <v>0</v>
      </c>
      <c r="S185" s="194">
        <v>0</v>
      </c>
      <c r="T185" s="195">
        <f t="shared" si="4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149</v>
      </c>
      <c r="AT185" s="196" t="s">
        <v>145</v>
      </c>
      <c r="AU185" s="196" t="s">
        <v>80</v>
      </c>
      <c r="AY185" s="14" t="s">
        <v>142</v>
      </c>
      <c r="BE185" s="197">
        <f t="shared" si="44"/>
        <v>0</v>
      </c>
      <c r="BF185" s="197">
        <f t="shared" si="45"/>
        <v>0</v>
      </c>
      <c r="BG185" s="197">
        <f t="shared" si="46"/>
        <v>0</v>
      </c>
      <c r="BH185" s="197">
        <f t="shared" si="47"/>
        <v>0</v>
      </c>
      <c r="BI185" s="197">
        <f t="shared" si="48"/>
        <v>0</v>
      </c>
      <c r="BJ185" s="14" t="s">
        <v>150</v>
      </c>
      <c r="BK185" s="197">
        <f t="shared" si="49"/>
        <v>0</v>
      </c>
      <c r="BL185" s="14" t="s">
        <v>149</v>
      </c>
      <c r="BM185" s="196" t="s">
        <v>1068</v>
      </c>
    </row>
    <row r="186" spans="1:65" s="2" customFormat="1" ht="24.2" customHeight="1">
      <c r="A186" s="31"/>
      <c r="B186" s="32"/>
      <c r="C186" s="198" t="s">
        <v>398</v>
      </c>
      <c r="D186" s="198" t="s">
        <v>174</v>
      </c>
      <c r="E186" s="199" t="s">
        <v>1069</v>
      </c>
      <c r="F186" s="200" t="s">
        <v>1070</v>
      </c>
      <c r="G186" s="201" t="s">
        <v>162</v>
      </c>
      <c r="H186" s="202">
        <v>1</v>
      </c>
      <c r="I186" s="203"/>
      <c r="J186" s="204">
        <f t="shared" si="40"/>
        <v>0</v>
      </c>
      <c r="K186" s="205"/>
      <c r="L186" s="206"/>
      <c r="M186" s="207" t="s">
        <v>1</v>
      </c>
      <c r="N186" s="208" t="s">
        <v>38</v>
      </c>
      <c r="O186" s="68"/>
      <c r="P186" s="194">
        <f t="shared" si="41"/>
        <v>0</v>
      </c>
      <c r="Q186" s="194">
        <v>1.9E-2</v>
      </c>
      <c r="R186" s="194">
        <f t="shared" si="42"/>
        <v>1.9E-2</v>
      </c>
      <c r="S186" s="194">
        <v>0</v>
      </c>
      <c r="T186" s="195">
        <f t="shared" si="4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178</v>
      </c>
      <c r="AT186" s="196" t="s">
        <v>174</v>
      </c>
      <c r="AU186" s="196" t="s">
        <v>80</v>
      </c>
      <c r="AY186" s="14" t="s">
        <v>142</v>
      </c>
      <c r="BE186" s="197">
        <f t="shared" si="44"/>
        <v>0</v>
      </c>
      <c r="BF186" s="197">
        <f t="shared" si="45"/>
        <v>0</v>
      </c>
      <c r="BG186" s="197">
        <f t="shared" si="46"/>
        <v>0</v>
      </c>
      <c r="BH186" s="197">
        <f t="shared" si="47"/>
        <v>0</v>
      </c>
      <c r="BI186" s="197">
        <f t="shared" si="48"/>
        <v>0</v>
      </c>
      <c r="BJ186" s="14" t="s">
        <v>150</v>
      </c>
      <c r="BK186" s="197">
        <f t="shared" si="49"/>
        <v>0</v>
      </c>
      <c r="BL186" s="14" t="s">
        <v>149</v>
      </c>
      <c r="BM186" s="196" t="s">
        <v>1071</v>
      </c>
    </row>
    <row r="187" spans="1:65" s="2" customFormat="1" ht="24.2" customHeight="1">
      <c r="A187" s="31"/>
      <c r="B187" s="32"/>
      <c r="C187" s="198" t="s">
        <v>402</v>
      </c>
      <c r="D187" s="198" t="s">
        <v>174</v>
      </c>
      <c r="E187" s="199" t="s">
        <v>1072</v>
      </c>
      <c r="F187" s="200" t="s">
        <v>1073</v>
      </c>
      <c r="G187" s="201" t="s">
        <v>945</v>
      </c>
      <c r="H187" s="202">
        <v>1</v>
      </c>
      <c r="I187" s="203"/>
      <c r="J187" s="204">
        <f t="shared" si="40"/>
        <v>0</v>
      </c>
      <c r="K187" s="205"/>
      <c r="L187" s="206"/>
      <c r="M187" s="207" t="s">
        <v>1</v>
      </c>
      <c r="N187" s="208" t="s">
        <v>38</v>
      </c>
      <c r="O187" s="68"/>
      <c r="P187" s="194">
        <f t="shared" si="41"/>
        <v>0</v>
      </c>
      <c r="Q187" s="194">
        <v>0</v>
      </c>
      <c r="R187" s="194">
        <f t="shared" si="42"/>
        <v>0</v>
      </c>
      <c r="S187" s="194">
        <v>0</v>
      </c>
      <c r="T187" s="195">
        <f t="shared" si="4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178</v>
      </c>
      <c r="AT187" s="196" t="s">
        <v>174</v>
      </c>
      <c r="AU187" s="196" t="s">
        <v>80</v>
      </c>
      <c r="AY187" s="14" t="s">
        <v>142</v>
      </c>
      <c r="BE187" s="197">
        <f t="shared" si="44"/>
        <v>0</v>
      </c>
      <c r="BF187" s="197">
        <f t="shared" si="45"/>
        <v>0</v>
      </c>
      <c r="BG187" s="197">
        <f t="shared" si="46"/>
        <v>0</v>
      </c>
      <c r="BH187" s="197">
        <f t="shared" si="47"/>
        <v>0</v>
      </c>
      <c r="BI187" s="197">
        <f t="shared" si="48"/>
        <v>0</v>
      </c>
      <c r="BJ187" s="14" t="s">
        <v>150</v>
      </c>
      <c r="BK187" s="197">
        <f t="shared" si="49"/>
        <v>0</v>
      </c>
      <c r="BL187" s="14" t="s">
        <v>149</v>
      </c>
      <c r="BM187" s="196" t="s">
        <v>1074</v>
      </c>
    </row>
    <row r="188" spans="1:65" s="2" customFormat="1" ht="14.45" customHeight="1">
      <c r="A188" s="31"/>
      <c r="B188" s="32"/>
      <c r="C188" s="184" t="s">
        <v>404</v>
      </c>
      <c r="D188" s="184" t="s">
        <v>145</v>
      </c>
      <c r="E188" s="185" t="s">
        <v>1075</v>
      </c>
      <c r="F188" s="186" t="s">
        <v>1076</v>
      </c>
      <c r="G188" s="187" t="s">
        <v>162</v>
      </c>
      <c r="H188" s="188">
        <v>17</v>
      </c>
      <c r="I188" s="189"/>
      <c r="J188" s="190">
        <f t="shared" si="40"/>
        <v>0</v>
      </c>
      <c r="K188" s="191"/>
      <c r="L188" s="36"/>
      <c r="M188" s="192" t="s">
        <v>1</v>
      </c>
      <c r="N188" s="193" t="s">
        <v>38</v>
      </c>
      <c r="O188" s="68"/>
      <c r="P188" s="194">
        <f t="shared" si="41"/>
        <v>0</v>
      </c>
      <c r="Q188" s="194">
        <v>0</v>
      </c>
      <c r="R188" s="194">
        <f t="shared" si="42"/>
        <v>0</v>
      </c>
      <c r="S188" s="194">
        <v>0</v>
      </c>
      <c r="T188" s="195">
        <f t="shared" si="4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149</v>
      </c>
      <c r="AT188" s="196" t="s">
        <v>145</v>
      </c>
      <c r="AU188" s="196" t="s">
        <v>80</v>
      </c>
      <c r="AY188" s="14" t="s">
        <v>142</v>
      </c>
      <c r="BE188" s="197">
        <f t="shared" si="44"/>
        <v>0</v>
      </c>
      <c r="BF188" s="197">
        <f t="shared" si="45"/>
        <v>0</v>
      </c>
      <c r="BG188" s="197">
        <f t="shared" si="46"/>
        <v>0</v>
      </c>
      <c r="BH188" s="197">
        <f t="shared" si="47"/>
        <v>0</v>
      </c>
      <c r="BI188" s="197">
        <f t="shared" si="48"/>
        <v>0</v>
      </c>
      <c r="BJ188" s="14" t="s">
        <v>150</v>
      </c>
      <c r="BK188" s="197">
        <f t="shared" si="49"/>
        <v>0</v>
      </c>
      <c r="BL188" s="14" t="s">
        <v>149</v>
      </c>
      <c r="BM188" s="196" t="s">
        <v>1077</v>
      </c>
    </row>
    <row r="189" spans="1:65" s="2" customFormat="1" ht="37.9" customHeight="1">
      <c r="A189" s="31"/>
      <c r="B189" s="32"/>
      <c r="C189" s="184" t="s">
        <v>408</v>
      </c>
      <c r="D189" s="184" t="s">
        <v>145</v>
      </c>
      <c r="E189" s="185" t="s">
        <v>1078</v>
      </c>
      <c r="F189" s="186" t="s">
        <v>1079</v>
      </c>
      <c r="G189" s="187" t="s">
        <v>411</v>
      </c>
      <c r="H189" s="209"/>
      <c r="I189" s="189"/>
      <c r="J189" s="190">
        <f t="shared" si="40"/>
        <v>0</v>
      </c>
      <c r="K189" s="191"/>
      <c r="L189" s="36"/>
      <c r="M189" s="192" t="s">
        <v>1</v>
      </c>
      <c r="N189" s="193" t="s">
        <v>38</v>
      </c>
      <c r="O189" s="68"/>
      <c r="P189" s="194">
        <f t="shared" si="41"/>
        <v>0</v>
      </c>
      <c r="Q189" s="194">
        <v>0</v>
      </c>
      <c r="R189" s="194">
        <f t="shared" si="42"/>
        <v>0</v>
      </c>
      <c r="S189" s="194">
        <v>0</v>
      </c>
      <c r="T189" s="195">
        <f t="shared" si="4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149</v>
      </c>
      <c r="AT189" s="196" t="s">
        <v>145</v>
      </c>
      <c r="AU189" s="196" t="s">
        <v>80</v>
      </c>
      <c r="AY189" s="14" t="s">
        <v>142</v>
      </c>
      <c r="BE189" s="197">
        <f t="shared" si="44"/>
        <v>0</v>
      </c>
      <c r="BF189" s="197">
        <f t="shared" si="45"/>
        <v>0</v>
      </c>
      <c r="BG189" s="197">
        <f t="shared" si="46"/>
        <v>0</v>
      </c>
      <c r="BH189" s="197">
        <f t="shared" si="47"/>
        <v>0</v>
      </c>
      <c r="BI189" s="197">
        <f t="shared" si="48"/>
        <v>0</v>
      </c>
      <c r="BJ189" s="14" t="s">
        <v>150</v>
      </c>
      <c r="BK189" s="197">
        <f t="shared" si="49"/>
        <v>0</v>
      </c>
      <c r="BL189" s="14" t="s">
        <v>149</v>
      </c>
      <c r="BM189" s="196" t="s">
        <v>1080</v>
      </c>
    </row>
    <row r="190" spans="1:65" s="12" customFormat="1" ht="25.9" customHeight="1">
      <c r="B190" s="168"/>
      <c r="C190" s="169"/>
      <c r="D190" s="170" t="s">
        <v>71</v>
      </c>
      <c r="E190" s="171" t="s">
        <v>825</v>
      </c>
      <c r="F190" s="171" t="s">
        <v>826</v>
      </c>
      <c r="G190" s="169"/>
      <c r="H190" s="169"/>
      <c r="I190" s="172"/>
      <c r="J190" s="173">
        <f>BK190</f>
        <v>0</v>
      </c>
      <c r="K190" s="169"/>
      <c r="L190" s="174"/>
      <c r="M190" s="175"/>
      <c r="N190" s="176"/>
      <c r="O190" s="176"/>
      <c r="P190" s="177">
        <f>SUM(P191:P193)</f>
        <v>0</v>
      </c>
      <c r="Q190" s="176"/>
      <c r="R190" s="177">
        <f>SUM(R191:R193)</f>
        <v>0</v>
      </c>
      <c r="S190" s="176"/>
      <c r="T190" s="178">
        <f>SUM(T191:T193)</f>
        <v>0</v>
      </c>
      <c r="AR190" s="179" t="s">
        <v>149</v>
      </c>
      <c r="AT190" s="180" t="s">
        <v>71</v>
      </c>
      <c r="AU190" s="180" t="s">
        <v>72</v>
      </c>
      <c r="AY190" s="179" t="s">
        <v>142</v>
      </c>
      <c r="BK190" s="181">
        <f>SUM(BK191:BK193)</f>
        <v>0</v>
      </c>
    </row>
    <row r="191" spans="1:65" s="2" customFormat="1" ht="24.2" customHeight="1">
      <c r="A191" s="31"/>
      <c r="B191" s="32"/>
      <c r="C191" s="184" t="s">
        <v>415</v>
      </c>
      <c r="D191" s="184" t="s">
        <v>145</v>
      </c>
      <c r="E191" s="185" t="s">
        <v>827</v>
      </c>
      <c r="F191" s="186" t="s">
        <v>1081</v>
      </c>
      <c r="G191" s="187" t="s">
        <v>829</v>
      </c>
      <c r="H191" s="188">
        <v>50</v>
      </c>
      <c r="I191" s="189"/>
      <c r="J191" s="190">
        <f>ROUND(I191*H191,2)</f>
        <v>0</v>
      </c>
      <c r="K191" s="191"/>
      <c r="L191" s="36"/>
      <c r="M191" s="192" t="s">
        <v>1</v>
      </c>
      <c r="N191" s="193" t="s">
        <v>38</v>
      </c>
      <c r="O191" s="68"/>
      <c r="P191" s="194">
        <f>O191*H191</f>
        <v>0</v>
      </c>
      <c r="Q191" s="194">
        <v>0</v>
      </c>
      <c r="R191" s="194">
        <f>Q191*H191</f>
        <v>0</v>
      </c>
      <c r="S191" s="194">
        <v>0</v>
      </c>
      <c r="T191" s="19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830</v>
      </c>
      <c r="AT191" s="196" t="s">
        <v>145</v>
      </c>
      <c r="AU191" s="196" t="s">
        <v>80</v>
      </c>
      <c r="AY191" s="14" t="s">
        <v>142</v>
      </c>
      <c r="BE191" s="197">
        <f>IF(N191="základní",J191,0)</f>
        <v>0</v>
      </c>
      <c r="BF191" s="197">
        <f>IF(N191="snížená",J191,0)</f>
        <v>0</v>
      </c>
      <c r="BG191" s="197">
        <f>IF(N191="zákl. přenesená",J191,0)</f>
        <v>0</v>
      </c>
      <c r="BH191" s="197">
        <f>IF(N191="sníž. přenesená",J191,0)</f>
        <v>0</v>
      </c>
      <c r="BI191" s="197">
        <f>IF(N191="nulová",J191,0)</f>
        <v>0</v>
      </c>
      <c r="BJ191" s="14" t="s">
        <v>150</v>
      </c>
      <c r="BK191" s="197">
        <f>ROUND(I191*H191,2)</f>
        <v>0</v>
      </c>
      <c r="BL191" s="14" t="s">
        <v>830</v>
      </c>
      <c r="BM191" s="196" t="s">
        <v>1082</v>
      </c>
    </row>
    <row r="192" spans="1:65" s="2" customFormat="1" ht="24.2" customHeight="1">
      <c r="A192" s="31"/>
      <c r="B192" s="32"/>
      <c r="C192" s="184" t="s">
        <v>419</v>
      </c>
      <c r="D192" s="184" t="s">
        <v>145</v>
      </c>
      <c r="E192" s="185" t="s">
        <v>1083</v>
      </c>
      <c r="F192" s="186" t="s">
        <v>1084</v>
      </c>
      <c r="G192" s="187" t="s">
        <v>829</v>
      </c>
      <c r="H192" s="188">
        <v>35</v>
      </c>
      <c r="I192" s="189"/>
      <c r="J192" s="190">
        <f>ROUND(I192*H192,2)</f>
        <v>0</v>
      </c>
      <c r="K192" s="191"/>
      <c r="L192" s="36"/>
      <c r="M192" s="192" t="s">
        <v>1</v>
      </c>
      <c r="N192" s="193" t="s">
        <v>38</v>
      </c>
      <c r="O192" s="68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830</v>
      </c>
      <c r="AT192" s="196" t="s">
        <v>145</v>
      </c>
      <c r="AU192" s="196" t="s">
        <v>80</v>
      </c>
      <c r="AY192" s="14" t="s">
        <v>142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4" t="s">
        <v>150</v>
      </c>
      <c r="BK192" s="197">
        <f>ROUND(I192*H192,2)</f>
        <v>0</v>
      </c>
      <c r="BL192" s="14" t="s">
        <v>830</v>
      </c>
      <c r="BM192" s="196" t="s">
        <v>1085</v>
      </c>
    </row>
    <row r="193" spans="1:65" s="2" customFormat="1" ht="37.9" customHeight="1">
      <c r="A193" s="31"/>
      <c r="B193" s="32"/>
      <c r="C193" s="184" t="s">
        <v>423</v>
      </c>
      <c r="D193" s="184" t="s">
        <v>145</v>
      </c>
      <c r="E193" s="185" t="s">
        <v>832</v>
      </c>
      <c r="F193" s="186" t="s">
        <v>1086</v>
      </c>
      <c r="G193" s="187" t="s">
        <v>829</v>
      </c>
      <c r="H193" s="188">
        <v>320</v>
      </c>
      <c r="I193" s="189"/>
      <c r="J193" s="190">
        <f>ROUND(I193*H193,2)</f>
        <v>0</v>
      </c>
      <c r="K193" s="191"/>
      <c r="L193" s="36"/>
      <c r="M193" s="214" t="s">
        <v>1</v>
      </c>
      <c r="N193" s="215" t="s">
        <v>38</v>
      </c>
      <c r="O193" s="216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830</v>
      </c>
      <c r="AT193" s="196" t="s">
        <v>145</v>
      </c>
      <c r="AU193" s="196" t="s">
        <v>80</v>
      </c>
      <c r="AY193" s="14" t="s">
        <v>142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4" t="s">
        <v>150</v>
      </c>
      <c r="BK193" s="197">
        <f>ROUND(I193*H193,2)</f>
        <v>0</v>
      </c>
      <c r="BL193" s="14" t="s">
        <v>830</v>
      </c>
      <c r="BM193" s="196" t="s">
        <v>1087</v>
      </c>
    </row>
    <row r="194" spans="1:65" s="2" customFormat="1" ht="6.95" customHeight="1">
      <c r="A194" s="31"/>
      <c r="B194" s="51"/>
      <c r="C194" s="52"/>
      <c r="D194" s="52"/>
      <c r="E194" s="52"/>
      <c r="F194" s="52"/>
      <c r="G194" s="52"/>
      <c r="H194" s="52"/>
      <c r="I194" s="52"/>
      <c r="J194" s="52"/>
      <c r="K194" s="52"/>
      <c r="L194" s="36"/>
      <c r="M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</row>
  </sheetData>
  <sheetProtection password="CC35" sheet="1" objects="1" scenarios="1" formatColumns="0" formatRows="0" autoFilter="0"/>
  <autoFilter ref="C121:K19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93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1088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ROUND((SUM(BE120:BE218)),  2)</f>
        <v>0</v>
      </c>
      <c r="G33" s="31"/>
      <c r="H33" s="31"/>
      <c r="I33" s="121">
        <v>0.21</v>
      </c>
      <c r="J33" s="120">
        <f>ROUND(((SUM(BE120:BE218))*I33),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ROUND((SUM(BF120:BF218)),  2)</f>
        <v>0</v>
      </c>
      <c r="G34" s="31"/>
      <c r="H34" s="31"/>
      <c r="I34" s="121">
        <v>0.15</v>
      </c>
      <c r="J34" s="120">
        <f>ROUND(((SUM(BF120:BF218))*I34),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ROUND((SUM(BG120:BG218)),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ROUND((SUM(BH120:BH218)),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ROUND((SUM(BI120:BI218)),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SO-07 - ELEKTRO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44"/>
      <c r="C97" s="145"/>
      <c r="D97" s="146" t="s">
        <v>1089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9" customFormat="1" ht="24.95" customHeight="1">
      <c r="B98" s="144"/>
      <c r="C98" s="145"/>
      <c r="D98" s="146" t="s">
        <v>1090</v>
      </c>
      <c r="E98" s="147"/>
      <c r="F98" s="147"/>
      <c r="G98" s="147"/>
      <c r="H98" s="147"/>
      <c r="I98" s="147"/>
      <c r="J98" s="148">
        <f>J122</f>
        <v>0</v>
      </c>
      <c r="K98" s="145"/>
      <c r="L98" s="149"/>
    </row>
    <row r="99" spans="1:31" s="9" customFormat="1" ht="24.95" customHeight="1">
      <c r="B99" s="144"/>
      <c r="C99" s="145"/>
      <c r="D99" s="146" t="s">
        <v>1091</v>
      </c>
      <c r="E99" s="147"/>
      <c r="F99" s="147"/>
      <c r="G99" s="147"/>
      <c r="H99" s="147"/>
      <c r="I99" s="147"/>
      <c r="J99" s="148">
        <f>J123</f>
        <v>0</v>
      </c>
      <c r="K99" s="145"/>
      <c r="L99" s="149"/>
    </row>
    <row r="100" spans="1:31" s="9" customFormat="1" ht="24.95" customHeight="1">
      <c r="B100" s="144"/>
      <c r="C100" s="145"/>
      <c r="D100" s="146" t="s">
        <v>1092</v>
      </c>
      <c r="E100" s="147"/>
      <c r="F100" s="147"/>
      <c r="G100" s="147"/>
      <c r="H100" s="147"/>
      <c r="I100" s="147"/>
      <c r="J100" s="148">
        <f>J215</f>
        <v>0</v>
      </c>
      <c r="K100" s="145"/>
      <c r="L100" s="149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127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62" t="str">
        <f>E7</f>
        <v>15aBi20 Starkoč čp. 90, sociální byty II NP</v>
      </c>
      <c r="F110" s="263"/>
      <c r="G110" s="263"/>
      <c r="H110" s="26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98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50" t="str">
        <f>E9</f>
        <v>SO-07 - ELEKTRO</v>
      </c>
      <c r="F112" s="261"/>
      <c r="G112" s="261"/>
      <c r="H112" s="261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>
        <f>IF(J12="","",J12)</f>
        <v>44070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3"/>
      <c r="E116" s="33"/>
      <c r="F116" s="24" t="str">
        <f>E15</f>
        <v xml:space="preserve"> </v>
      </c>
      <c r="G116" s="33"/>
      <c r="H116" s="33"/>
      <c r="I116" s="26" t="s">
        <v>28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26</v>
      </c>
      <c r="D117" s="33"/>
      <c r="E117" s="33"/>
      <c r="F117" s="24" t="str">
        <f>IF(E18="","",E18)</f>
        <v>Vyplň údaj</v>
      </c>
      <c r="G117" s="33"/>
      <c r="H117" s="33"/>
      <c r="I117" s="26" t="s">
        <v>30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128</v>
      </c>
      <c r="D119" s="159" t="s">
        <v>57</v>
      </c>
      <c r="E119" s="159" t="s">
        <v>53</v>
      </c>
      <c r="F119" s="159" t="s">
        <v>54</v>
      </c>
      <c r="G119" s="159" t="s">
        <v>129</v>
      </c>
      <c r="H119" s="159" t="s">
        <v>130</v>
      </c>
      <c r="I119" s="159" t="s">
        <v>131</v>
      </c>
      <c r="J119" s="160" t="s">
        <v>102</v>
      </c>
      <c r="K119" s="161" t="s">
        <v>132</v>
      </c>
      <c r="L119" s="162"/>
      <c r="M119" s="72" t="s">
        <v>1</v>
      </c>
      <c r="N119" s="73" t="s">
        <v>36</v>
      </c>
      <c r="O119" s="73" t="s">
        <v>133</v>
      </c>
      <c r="P119" s="73" t="s">
        <v>134</v>
      </c>
      <c r="Q119" s="73" t="s">
        <v>135</v>
      </c>
      <c r="R119" s="73" t="s">
        <v>136</v>
      </c>
      <c r="S119" s="73" t="s">
        <v>137</v>
      </c>
      <c r="T119" s="74" t="s">
        <v>138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" customHeight="1">
      <c r="A120" s="31"/>
      <c r="B120" s="32"/>
      <c r="C120" s="79" t="s">
        <v>139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P121+P122+P123+P215</f>
        <v>0</v>
      </c>
      <c r="Q120" s="76"/>
      <c r="R120" s="165">
        <f>R121+R122+R123+R215</f>
        <v>0</v>
      </c>
      <c r="S120" s="76"/>
      <c r="T120" s="166">
        <f>T121+T122+T123+T215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71</v>
      </c>
      <c r="AU120" s="14" t="s">
        <v>104</v>
      </c>
      <c r="BK120" s="167">
        <f>BK121+BK122+BK123+BK215</f>
        <v>0</v>
      </c>
    </row>
    <row r="121" spans="1:65" s="12" customFormat="1" ht="25.9" customHeight="1">
      <c r="B121" s="168"/>
      <c r="C121" s="169"/>
      <c r="D121" s="170" t="s">
        <v>71</v>
      </c>
      <c r="E121" s="171" t="s">
        <v>140</v>
      </c>
      <c r="F121" s="171" t="s">
        <v>1093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v>0</v>
      </c>
      <c r="Q121" s="176"/>
      <c r="R121" s="177">
        <v>0</v>
      </c>
      <c r="S121" s="176"/>
      <c r="T121" s="178">
        <v>0</v>
      </c>
      <c r="AR121" s="179" t="s">
        <v>80</v>
      </c>
      <c r="AT121" s="180" t="s">
        <v>71</v>
      </c>
      <c r="AU121" s="180" t="s">
        <v>72</v>
      </c>
      <c r="AY121" s="179" t="s">
        <v>142</v>
      </c>
      <c r="BK121" s="181">
        <v>0</v>
      </c>
    </row>
    <row r="122" spans="1:65" s="12" customFormat="1" ht="25.9" customHeight="1">
      <c r="B122" s="168"/>
      <c r="C122" s="169"/>
      <c r="D122" s="170" t="s">
        <v>71</v>
      </c>
      <c r="E122" s="171" t="s">
        <v>1094</v>
      </c>
      <c r="F122" s="171" t="s">
        <v>1095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v>0</v>
      </c>
      <c r="Q122" s="176"/>
      <c r="R122" s="177">
        <v>0</v>
      </c>
      <c r="S122" s="176"/>
      <c r="T122" s="178">
        <v>0</v>
      </c>
      <c r="AR122" s="179" t="s">
        <v>80</v>
      </c>
      <c r="AT122" s="180" t="s">
        <v>71</v>
      </c>
      <c r="AU122" s="180" t="s">
        <v>72</v>
      </c>
      <c r="AY122" s="179" t="s">
        <v>142</v>
      </c>
      <c r="BK122" s="181">
        <v>0</v>
      </c>
    </row>
    <row r="123" spans="1:65" s="12" customFormat="1" ht="25.9" customHeight="1">
      <c r="B123" s="168"/>
      <c r="C123" s="169"/>
      <c r="D123" s="170" t="s">
        <v>71</v>
      </c>
      <c r="E123" s="171" t="s">
        <v>1096</v>
      </c>
      <c r="F123" s="171" t="s">
        <v>1097</v>
      </c>
      <c r="G123" s="169"/>
      <c r="H123" s="169"/>
      <c r="I123" s="172"/>
      <c r="J123" s="173">
        <f>BK123</f>
        <v>0</v>
      </c>
      <c r="K123" s="169"/>
      <c r="L123" s="174"/>
      <c r="M123" s="175"/>
      <c r="N123" s="176"/>
      <c r="O123" s="176"/>
      <c r="P123" s="177">
        <f>SUM(P124:P214)</f>
        <v>0</v>
      </c>
      <c r="Q123" s="176"/>
      <c r="R123" s="177">
        <f>SUM(R124:R214)</f>
        <v>0</v>
      </c>
      <c r="S123" s="176"/>
      <c r="T123" s="178">
        <f>SUM(T124:T214)</f>
        <v>0</v>
      </c>
      <c r="AR123" s="179" t="s">
        <v>156</v>
      </c>
      <c r="AT123" s="180" t="s">
        <v>71</v>
      </c>
      <c r="AU123" s="180" t="s">
        <v>72</v>
      </c>
      <c r="AY123" s="179" t="s">
        <v>142</v>
      </c>
      <c r="BK123" s="181">
        <f>SUM(BK124:BK214)</f>
        <v>0</v>
      </c>
    </row>
    <row r="124" spans="1:65" s="2" customFormat="1" ht="24.2" customHeight="1">
      <c r="A124" s="31"/>
      <c r="B124" s="32"/>
      <c r="C124" s="184" t="s">
        <v>80</v>
      </c>
      <c r="D124" s="184" t="s">
        <v>145</v>
      </c>
      <c r="E124" s="185" t="s">
        <v>1098</v>
      </c>
      <c r="F124" s="186" t="s">
        <v>1099</v>
      </c>
      <c r="G124" s="187" t="s">
        <v>482</v>
      </c>
      <c r="H124" s="188">
        <v>153</v>
      </c>
      <c r="I124" s="189"/>
      <c r="J124" s="190">
        <f t="shared" ref="J124:J155" si="0">ROUND(I124*H124,2)</f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ref="P124:P155" si="1">O124*H124</f>
        <v>0</v>
      </c>
      <c r="Q124" s="194">
        <v>0</v>
      </c>
      <c r="R124" s="194">
        <f t="shared" ref="R124:R155" si="2">Q124*H124</f>
        <v>0</v>
      </c>
      <c r="S124" s="194">
        <v>0</v>
      </c>
      <c r="T124" s="195">
        <f t="shared" ref="T124:T155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419</v>
      </c>
      <c r="AT124" s="196" t="s">
        <v>145</v>
      </c>
      <c r="AU124" s="196" t="s">
        <v>80</v>
      </c>
      <c r="AY124" s="14" t="s">
        <v>142</v>
      </c>
      <c r="BE124" s="197">
        <f t="shared" ref="BE124:BE155" si="4">IF(N124="základní",J124,0)</f>
        <v>0</v>
      </c>
      <c r="BF124" s="197">
        <f t="shared" ref="BF124:BF155" si="5">IF(N124="snížená",J124,0)</f>
        <v>0</v>
      </c>
      <c r="BG124" s="197">
        <f t="shared" ref="BG124:BG155" si="6">IF(N124="zákl. přenesená",J124,0)</f>
        <v>0</v>
      </c>
      <c r="BH124" s="197">
        <f t="shared" ref="BH124:BH155" si="7">IF(N124="sníž. přenesená",J124,0)</f>
        <v>0</v>
      </c>
      <c r="BI124" s="197">
        <f t="shared" ref="BI124:BI155" si="8">IF(N124="nulová",J124,0)</f>
        <v>0</v>
      </c>
      <c r="BJ124" s="14" t="s">
        <v>150</v>
      </c>
      <c r="BK124" s="197">
        <f t="shared" ref="BK124:BK155" si="9">ROUND(I124*H124,2)</f>
        <v>0</v>
      </c>
      <c r="BL124" s="14" t="s">
        <v>419</v>
      </c>
      <c r="BM124" s="196" t="s">
        <v>149</v>
      </c>
    </row>
    <row r="125" spans="1:65" s="2" customFormat="1" ht="14.45" customHeight="1">
      <c r="A125" s="31"/>
      <c r="B125" s="32"/>
      <c r="C125" s="198" t="s">
        <v>150</v>
      </c>
      <c r="D125" s="198" t="s">
        <v>174</v>
      </c>
      <c r="E125" s="199" t="s">
        <v>1100</v>
      </c>
      <c r="F125" s="200" t="s">
        <v>1101</v>
      </c>
      <c r="G125" s="201" t="s">
        <v>482</v>
      </c>
      <c r="H125" s="202">
        <v>153</v>
      </c>
      <c r="I125" s="203"/>
      <c r="J125" s="204">
        <f t="shared" si="0"/>
        <v>0</v>
      </c>
      <c r="K125" s="205"/>
      <c r="L125" s="206"/>
      <c r="M125" s="207" t="s">
        <v>1</v>
      </c>
      <c r="N125" s="208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1102</v>
      </c>
      <c r="AT125" s="196" t="s">
        <v>174</v>
      </c>
      <c r="AU125" s="196" t="s">
        <v>80</v>
      </c>
      <c r="AY125" s="14" t="s">
        <v>142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150</v>
      </c>
      <c r="BK125" s="197">
        <f t="shared" si="9"/>
        <v>0</v>
      </c>
      <c r="BL125" s="14" t="s">
        <v>419</v>
      </c>
      <c r="BM125" s="196" t="s">
        <v>168</v>
      </c>
    </row>
    <row r="126" spans="1:65" s="2" customFormat="1" ht="24.2" customHeight="1">
      <c r="A126" s="31"/>
      <c r="B126" s="32"/>
      <c r="C126" s="184" t="s">
        <v>156</v>
      </c>
      <c r="D126" s="184" t="s">
        <v>145</v>
      </c>
      <c r="E126" s="185" t="s">
        <v>1103</v>
      </c>
      <c r="F126" s="186" t="s">
        <v>1104</v>
      </c>
      <c r="G126" s="187" t="s">
        <v>482</v>
      </c>
      <c r="H126" s="188">
        <v>3</v>
      </c>
      <c r="I126" s="189"/>
      <c r="J126" s="190">
        <f t="shared" si="0"/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419</v>
      </c>
      <c r="AT126" s="196" t="s">
        <v>145</v>
      </c>
      <c r="AU126" s="196" t="s">
        <v>80</v>
      </c>
      <c r="AY126" s="14" t="s">
        <v>142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150</v>
      </c>
      <c r="BK126" s="197">
        <f t="shared" si="9"/>
        <v>0</v>
      </c>
      <c r="BL126" s="14" t="s">
        <v>419</v>
      </c>
      <c r="BM126" s="196" t="s">
        <v>178</v>
      </c>
    </row>
    <row r="127" spans="1:65" s="2" customFormat="1" ht="14.45" customHeight="1">
      <c r="A127" s="31"/>
      <c r="B127" s="32"/>
      <c r="C127" s="198" t="s">
        <v>149</v>
      </c>
      <c r="D127" s="198" t="s">
        <v>174</v>
      </c>
      <c r="E127" s="199" t="s">
        <v>1105</v>
      </c>
      <c r="F127" s="200" t="s">
        <v>1106</v>
      </c>
      <c r="G127" s="201" t="s">
        <v>482</v>
      </c>
      <c r="H127" s="202">
        <v>3</v>
      </c>
      <c r="I127" s="203"/>
      <c r="J127" s="204">
        <f t="shared" si="0"/>
        <v>0</v>
      </c>
      <c r="K127" s="205"/>
      <c r="L127" s="206"/>
      <c r="M127" s="207" t="s">
        <v>1</v>
      </c>
      <c r="N127" s="208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1102</v>
      </c>
      <c r="AT127" s="196" t="s">
        <v>174</v>
      </c>
      <c r="AU127" s="196" t="s">
        <v>80</v>
      </c>
      <c r="AY127" s="14" t="s">
        <v>142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150</v>
      </c>
      <c r="BK127" s="197">
        <f t="shared" si="9"/>
        <v>0</v>
      </c>
      <c r="BL127" s="14" t="s">
        <v>419</v>
      </c>
      <c r="BM127" s="196" t="s">
        <v>187</v>
      </c>
    </row>
    <row r="128" spans="1:65" s="2" customFormat="1" ht="24.2" customHeight="1">
      <c r="A128" s="31"/>
      <c r="B128" s="32"/>
      <c r="C128" s="184" t="s">
        <v>164</v>
      </c>
      <c r="D128" s="184" t="s">
        <v>145</v>
      </c>
      <c r="E128" s="185" t="s">
        <v>1107</v>
      </c>
      <c r="F128" s="186" t="s">
        <v>1108</v>
      </c>
      <c r="G128" s="187" t="s">
        <v>162</v>
      </c>
      <c r="H128" s="188">
        <v>100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419</v>
      </c>
      <c r="AT128" s="196" t="s">
        <v>145</v>
      </c>
      <c r="AU128" s="196" t="s">
        <v>80</v>
      </c>
      <c r="AY128" s="14" t="s">
        <v>142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150</v>
      </c>
      <c r="BK128" s="197">
        <f t="shared" si="9"/>
        <v>0</v>
      </c>
      <c r="BL128" s="14" t="s">
        <v>419</v>
      </c>
      <c r="BM128" s="196" t="s">
        <v>195</v>
      </c>
    </row>
    <row r="129" spans="1:65" s="2" customFormat="1" ht="14.45" customHeight="1">
      <c r="A129" s="31"/>
      <c r="B129" s="32"/>
      <c r="C129" s="198" t="s">
        <v>168</v>
      </c>
      <c r="D129" s="198" t="s">
        <v>174</v>
      </c>
      <c r="E129" s="199" t="s">
        <v>1109</v>
      </c>
      <c r="F129" s="200" t="s">
        <v>1110</v>
      </c>
      <c r="G129" s="201" t="s">
        <v>162</v>
      </c>
      <c r="H129" s="202">
        <v>100</v>
      </c>
      <c r="I129" s="203"/>
      <c r="J129" s="204">
        <f t="shared" si="0"/>
        <v>0</v>
      </c>
      <c r="K129" s="205"/>
      <c r="L129" s="206"/>
      <c r="M129" s="207" t="s">
        <v>1</v>
      </c>
      <c r="N129" s="208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1102</v>
      </c>
      <c r="AT129" s="196" t="s">
        <v>174</v>
      </c>
      <c r="AU129" s="196" t="s">
        <v>80</v>
      </c>
      <c r="AY129" s="14" t="s">
        <v>142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150</v>
      </c>
      <c r="BK129" s="197">
        <f t="shared" si="9"/>
        <v>0</v>
      </c>
      <c r="BL129" s="14" t="s">
        <v>419</v>
      </c>
      <c r="BM129" s="196" t="s">
        <v>206</v>
      </c>
    </row>
    <row r="130" spans="1:65" s="2" customFormat="1" ht="24.2" customHeight="1">
      <c r="A130" s="31"/>
      <c r="B130" s="32"/>
      <c r="C130" s="184" t="s">
        <v>173</v>
      </c>
      <c r="D130" s="184" t="s">
        <v>145</v>
      </c>
      <c r="E130" s="185" t="s">
        <v>1111</v>
      </c>
      <c r="F130" s="186" t="s">
        <v>1112</v>
      </c>
      <c r="G130" s="187" t="s">
        <v>162</v>
      </c>
      <c r="H130" s="188">
        <v>33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419</v>
      </c>
      <c r="AT130" s="196" t="s">
        <v>145</v>
      </c>
      <c r="AU130" s="196" t="s">
        <v>80</v>
      </c>
      <c r="AY130" s="14" t="s">
        <v>142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150</v>
      </c>
      <c r="BK130" s="197">
        <f t="shared" si="9"/>
        <v>0</v>
      </c>
      <c r="BL130" s="14" t="s">
        <v>419</v>
      </c>
      <c r="BM130" s="196" t="s">
        <v>213</v>
      </c>
    </row>
    <row r="131" spans="1:65" s="2" customFormat="1" ht="14.45" customHeight="1">
      <c r="A131" s="31"/>
      <c r="B131" s="32"/>
      <c r="C131" s="198" t="s">
        <v>178</v>
      </c>
      <c r="D131" s="198" t="s">
        <v>174</v>
      </c>
      <c r="E131" s="199" t="s">
        <v>1113</v>
      </c>
      <c r="F131" s="200" t="s">
        <v>1114</v>
      </c>
      <c r="G131" s="201" t="s">
        <v>162</v>
      </c>
      <c r="H131" s="202">
        <v>33</v>
      </c>
      <c r="I131" s="203"/>
      <c r="J131" s="204">
        <f t="shared" si="0"/>
        <v>0</v>
      </c>
      <c r="K131" s="205"/>
      <c r="L131" s="206"/>
      <c r="M131" s="207" t="s">
        <v>1</v>
      </c>
      <c r="N131" s="208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1102</v>
      </c>
      <c r="AT131" s="196" t="s">
        <v>174</v>
      </c>
      <c r="AU131" s="196" t="s">
        <v>80</v>
      </c>
      <c r="AY131" s="14" t="s">
        <v>142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150</v>
      </c>
      <c r="BK131" s="197">
        <f t="shared" si="9"/>
        <v>0</v>
      </c>
      <c r="BL131" s="14" t="s">
        <v>419</v>
      </c>
      <c r="BM131" s="196" t="s">
        <v>221</v>
      </c>
    </row>
    <row r="132" spans="1:65" s="2" customFormat="1" ht="24.2" customHeight="1">
      <c r="A132" s="31"/>
      <c r="B132" s="32"/>
      <c r="C132" s="184" t="s">
        <v>183</v>
      </c>
      <c r="D132" s="184" t="s">
        <v>145</v>
      </c>
      <c r="E132" s="185" t="s">
        <v>1115</v>
      </c>
      <c r="F132" s="186" t="s">
        <v>1116</v>
      </c>
      <c r="G132" s="187" t="s">
        <v>162</v>
      </c>
      <c r="H132" s="188">
        <v>1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419</v>
      </c>
      <c r="AT132" s="196" t="s">
        <v>145</v>
      </c>
      <c r="AU132" s="196" t="s">
        <v>80</v>
      </c>
      <c r="AY132" s="14" t="s">
        <v>142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150</v>
      </c>
      <c r="BK132" s="197">
        <f t="shared" si="9"/>
        <v>0</v>
      </c>
      <c r="BL132" s="14" t="s">
        <v>419</v>
      </c>
      <c r="BM132" s="196" t="s">
        <v>229</v>
      </c>
    </row>
    <row r="133" spans="1:65" s="2" customFormat="1" ht="14.45" customHeight="1">
      <c r="A133" s="31"/>
      <c r="B133" s="32"/>
      <c r="C133" s="198" t="s">
        <v>187</v>
      </c>
      <c r="D133" s="198" t="s">
        <v>174</v>
      </c>
      <c r="E133" s="199" t="s">
        <v>1117</v>
      </c>
      <c r="F133" s="200" t="s">
        <v>1118</v>
      </c>
      <c r="G133" s="201" t="s">
        <v>162</v>
      </c>
      <c r="H133" s="202">
        <v>1</v>
      </c>
      <c r="I133" s="203"/>
      <c r="J133" s="204">
        <f t="shared" si="0"/>
        <v>0</v>
      </c>
      <c r="K133" s="205"/>
      <c r="L133" s="206"/>
      <c r="M133" s="207" t="s">
        <v>1</v>
      </c>
      <c r="N133" s="208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1102</v>
      </c>
      <c r="AT133" s="196" t="s">
        <v>174</v>
      </c>
      <c r="AU133" s="196" t="s">
        <v>80</v>
      </c>
      <c r="AY133" s="14" t="s">
        <v>142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150</v>
      </c>
      <c r="BK133" s="197">
        <f t="shared" si="9"/>
        <v>0</v>
      </c>
      <c r="BL133" s="14" t="s">
        <v>419</v>
      </c>
      <c r="BM133" s="196" t="s">
        <v>236</v>
      </c>
    </row>
    <row r="134" spans="1:65" s="2" customFormat="1" ht="24.2" customHeight="1">
      <c r="A134" s="31"/>
      <c r="B134" s="32"/>
      <c r="C134" s="184" t="s">
        <v>191</v>
      </c>
      <c r="D134" s="184" t="s">
        <v>145</v>
      </c>
      <c r="E134" s="185" t="s">
        <v>1119</v>
      </c>
      <c r="F134" s="186" t="s">
        <v>1120</v>
      </c>
      <c r="G134" s="187" t="s">
        <v>162</v>
      </c>
      <c r="H134" s="188">
        <v>2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419</v>
      </c>
      <c r="AT134" s="196" t="s">
        <v>145</v>
      </c>
      <c r="AU134" s="196" t="s">
        <v>80</v>
      </c>
      <c r="AY134" s="14" t="s">
        <v>142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150</v>
      </c>
      <c r="BK134" s="197">
        <f t="shared" si="9"/>
        <v>0</v>
      </c>
      <c r="BL134" s="14" t="s">
        <v>419</v>
      </c>
      <c r="BM134" s="196" t="s">
        <v>249</v>
      </c>
    </row>
    <row r="135" spans="1:65" s="2" customFormat="1" ht="14.45" customHeight="1">
      <c r="A135" s="31"/>
      <c r="B135" s="32"/>
      <c r="C135" s="198" t="s">
        <v>195</v>
      </c>
      <c r="D135" s="198" t="s">
        <v>174</v>
      </c>
      <c r="E135" s="199" t="s">
        <v>1121</v>
      </c>
      <c r="F135" s="200" t="s">
        <v>1122</v>
      </c>
      <c r="G135" s="201" t="s">
        <v>162</v>
      </c>
      <c r="H135" s="202">
        <v>2</v>
      </c>
      <c r="I135" s="203"/>
      <c r="J135" s="204">
        <f t="shared" si="0"/>
        <v>0</v>
      </c>
      <c r="K135" s="205"/>
      <c r="L135" s="206"/>
      <c r="M135" s="207" t="s">
        <v>1</v>
      </c>
      <c r="N135" s="208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1102</v>
      </c>
      <c r="AT135" s="196" t="s">
        <v>174</v>
      </c>
      <c r="AU135" s="196" t="s">
        <v>80</v>
      </c>
      <c r="AY135" s="14" t="s">
        <v>142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150</v>
      </c>
      <c r="BK135" s="197">
        <f t="shared" si="9"/>
        <v>0</v>
      </c>
      <c r="BL135" s="14" t="s">
        <v>419</v>
      </c>
      <c r="BM135" s="196" t="s">
        <v>258</v>
      </c>
    </row>
    <row r="136" spans="1:65" s="2" customFormat="1" ht="24.2" customHeight="1">
      <c r="A136" s="31"/>
      <c r="B136" s="32"/>
      <c r="C136" s="184" t="s">
        <v>199</v>
      </c>
      <c r="D136" s="184" t="s">
        <v>145</v>
      </c>
      <c r="E136" s="185" t="s">
        <v>1123</v>
      </c>
      <c r="F136" s="186" t="s">
        <v>1124</v>
      </c>
      <c r="G136" s="187" t="s">
        <v>162</v>
      </c>
      <c r="H136" s="188">
        <v>7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419</v>
      </c>
      <c r="AT136" s="196" t="s">
        <v>145</v>
      </c>
      <c r="AU136" s="196" t="s">
        <v>80</v>
      </c>
      <c r="AY136" s="14" t="s">
        <v>142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150</v>
      </c>
      <c r="BK136" s="197">
        <f t="shared" si="9"/>
        <v>0</v>
      </c>
      <c r="BL136" s="14" t="s">
        <v>419</v>
      </c>
      <c r="BM136" s="196" t="s">
        <v>268</v>
      </c>
    </row>
    <row r="137" spans="1:65" s="2" customFormat="1" ht="24.2" customHeight="1">
      <c r="A137" s="31"/>
      <c r="B137" s="32"/>
      <c r="C137" s="184" t="s">
        <v>206</v>
      </c>
      <c r="D137" s="184" t="s">
        <v>145</v>
      </c>
      <c r="E137" s="185" t="s">
        <v>1125</v>
      </c>
      <c r="F137" s="186" t="s">
        <v>1126</v>
      </c>
      <c r="G137" s="187" t="s">
        <v>162</v>
      </c>
      <c r="H137" s="188">
        <v>4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419</v>
      </c>
      <c r="AT137" s="196" t="s">
        <v>145</v>
      </c>
      <c r="AU137" s="196" t="s">
        <v>80</v>
      </c>
      <c r="AY137" s="14" t="s">
        <v>142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150</v>
      </c>
      <c r="BK137" s="197">
        <f t="shared" si="9"/>
        <v>0</v>
      </c>
      <c r="BL137" s="14" t="s">
        <v>419</v>
      </c>
      <c r="BM137" s="196" t="s">
        <v>276</v>
      </c>
    </row>
    <row r="138" spans="1:65" s="2" customFormat="1" ht="24.2" customHeight="1">
      <c r="A138" s="31"/>
      <c r="B138" s="32"/>
      <c r="C138" s="184" t="s">
        <v>8</v>
      </c>
      <c r="D138" s="184" t="s">
        <v>145</v>
      </c>
      <c r="E138" s="185" t="s">
        <v>1127</v>
      </c>
      <c r="F138" s="186" t="s">
        <v>1128</v>
      </c>
      <c r="G138" s="187" t="s">
        <v>162</v>
      </c>
      <c r="H138" s="188">
        <v>30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419</v>
      </c>
      <c r="AT138" s="196" t="s">
        <v>145</v>
      </c>
      <c r="AU138" s="196" t="s">
        <v>80</v>
      </c>
      <c r="AY138" s="14" t="s">
        <v>142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150</v>
      </c>
      <c r="BK138" s="197">
        <f t="shared" si="9"/>
        <v>0</v>
      </c>
      <c r="BL138" s="14" t="s">
        <v>419</v>
      </c>
      <c r="BM138" s="196" t="s">
        <v>284</v>
      </c>
    </row>
    <row r="139" spans="1:65" s="2" customFormat="1" ht="24.2" customHeight="1">
      <c r="A139" s="31"/>
      <c r="B139" s="32"/>
      <c r="C139" s="184" t="s">
        <v>213</v>
      </c>
      <c r="D139" s="184" t="s">
        <v>145</v>
      </c>
      <c r="E139" s="185" t="s">
        <v>1129</v>
      </c>
      <c r="F139" s="186" t="s">
        <v>1130</v>
      </c>
      <c r="G139" s="187" t="s">
        <v>162</v>
      </c>
      <c r="H139" s="188">
        <v>7</v>
      </c>
      <c r="I139" s="189"/>
      <c r="J139" s="190">
        <f t="shared" si="0"/>
        <v>0</v>
      </c>
      <c r="K139" s="191"/>
      <c r="L139" s="36"/>
      <c r="M139" s="192" t="s">
        <v>1</v>
      </c>
      <c r="N139" s="193" t="s">
        <v>38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419</v>
      </c>
      <c r="AT139" s="196" t="s">
        <v>145</v>
      </c>
      <c r="AU139" s="196" t="s">
        <v>80</v>
      </c>
      <c r="AY139" s="14" t="s">
        <v>142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150</v>
      </c>
      <c r="BK139" s="197">
        <f t="shared" si="9"/>
        <v>0</v>
      </c>
      <c r="BL139" s="14" t="s">
        <v>419</v>
      </c>
      <c r="BM139" s="196" t="s">
        <v>292</v>
      </c>
    </row>
    <row r="140" spans="1:65" s="2" customFormat="1" ht="24.2" customHeight="1">
      <c r="A140" s="31"/>
      <c r="B140" s="32"/>
      <c r="C140" s="184" t="s">
        <v>217</v>
      </c>
      <c r="D140" s="184" t="s">
        <v>145</v>
      </c>
      <c r="E140" s="185" t="s">
        <v>1131</v>
      </c>
      <c r="F140" s="186" t="s">
        <v>1132</v>
      </c>
      <c r="G140" s="187" t="s">
        <v>162</v>
      </c>
      <c r="H140" s="188">
        <v>4</v>
      </c>
      <c r="I140" s="189"/>
      <c r="J140" s="190">
        <f t="shared" si="0"/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419</v>
      </c>
      <c r="AT140" s="196" t="s">
        <v>145</v>
      </c>
      <c r="AU140" s="196" t="s">
        <v>80</v>
      </c>
      <c r="AY140" s="14" t="s">
        <v>142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150</v>
      </c>
      <c r="BK140" s="197">
        <f t="shared" si="9"/>
        <v>0</v>
      </c>
      <c r="BL140" s="14" t="s">
        <v>419</v>
      </c>
      <c r="BM140" s="196" t="s">
        <v>300</v>
      </c>
    </row>
    <row r="141" spans="1:65" s="2" customFormat="1" ht="24.2" customHeight="1">
      <c r="A141" s="31"/>
      <c r="B141" s="32"/>
      <c r="C141" s="184" t="s">
        <v>221</v>
      </c>
      <c r="D141" s="184" t="s">
        <v>145</v>
      </c>
      <c r="E141" s="185" t="s">
        <v>1133</v>
      </c>
      <c r="F141" s="186" t="s">
        <v>1134</v>
      </c>
      <c r="G141" s="187" t="s">
        <v>162</v>
      </c>
      <c r="H141" s="188">
        <v>3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419</v>
      </c>
      <c r="AT141" s="196" t="s">
        <v>145</v>
      </c>
      <c r="AU141" s="196" t="s">
        <v>80</v>
      </c>
      <c r="AY141" s="14" t="s">
        <v>142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150</v>
      </c>
      <c r="BK141" s="197">
        <f t="shared" si="9"/>
        <v>0</v>
      </c>
      <c r="BL141" s="14" t="s">
        <v>419</v>
      </c>
      <c r="BM141" s="196" t="s">
        <v>308</v>
      </c>
    </row>
    <row r="142" spans="1:65" s="2" customFormat="1" ht="24.2" customHeight="1">
      <c r="A142" s="31"/>
      <c r="B142" s="32"/>
      <c r="C142" s="184" t="s">
        <v>225</v>
      </c>
      <c r="D142" s="184" t="s">
        <v>145</v>
      </c>
      <c r="E142" s="185" t="s">
        <v>1135</v>
      </c>
      <c r="F142" s="186" t="s">
        <v>1136</v>
      </c>
      <c r="G142" s="187" t="s">
        <v>162</v>
      </c>
      <c r="H142" s="188">
        <v>1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419</v>
      </c>
      <c r="AT142" s="196" t="s">
        <v>145</v>
      </c>
      <c r="AU142" s="196" t="s">
        <v>80</v>
      </c>
      <c r="AY142" s="14" t="s">
        <v>142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150</v>
      </c>
      <c r="BK142" s="197">
        <f t="shared" si="9"/>
        <v>0</v>
      </c>
      <c r="BL142" s="14" t="s">
        <v>419</v>
      </c>
      <c r="BM142" s="196" t="s">
        <v>316</v>
      </c>
    </row>
    <row r="143" spans="1:65" s="2" customFormat="1" ht="24.2" customHeight="1">
      <c r="A143" s="31"/>
      <c r="B143" s="32"/>
      <c r="C143" s="198" t="s">
        <v>229</v>
      </c>
      <c r="D143" s="198" t="s">
        <v>174</v>
      </c>
      <c r="E143" s="199" t="s">
        <v>1137</v>
      </c>
      <c r="F143" s="200" t="s">
        <v>1138</v>
      </c>
      <c r="G143" s="201" t="s">
        <v>162</v>
      </c>
      <c r="H143" s="202">
        <v>1</v>
      </c>
      <c r="I143" s="203"/>
      <c r="J143" s="204">
        <f t="shared" si="0"/>
        <v>0</v>
      </c>
      <c r="K143" s="205"/>
      <c r="L143" s="206"/>
      <c r="M143" s="207" t="s">
        <v>1</v>
      </c>
      <c r="N143" s="208" t="s">
        <v>38</v>
      </c>
      <c r="O143" s="68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1102</v>
      </c>
      <c r="AT143" s="196" t="s">
        <v>174</v>
      </c>
      <c r="AU143" s="196" t="s">
        <v>80</v>
      </c>
      <c r="AY143" s="14" t="s">
        <v>142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150</v>
      </c>
      <c r="BK143" s="197">
        <f t="shared" si="9"/>
        <v>0</v>
      </c>
      <c r="BL143" s="14" t="s">
        <v>419</v>
      </c>
      <c r="BM143" s="196" t="s">
        <v>324</v>
      </c>
    </row>
    <row r="144" spans="1:65" s="2" customFormat="1" ht="24.2" customHeight="1">
      <c r="A144" s="31"/>
      <c r="B144" s="32"/>
      <c r="C144" s="184" t="s">
        <v>7</v>
      </c>
      <c r="D144" s="184" t="s">
        <v>145</v>
      </c>
      <c r="E144" s="185" t="s">
        <v>1139</v>
      </c>
      <c r="F144" s="186" t="s">
        <v>1140</v>
      </c>
      <c r="G144" s="187" t="s">
        <v>162</v>
      </c>
      <c r="H144" s="188">
        <v>11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419</v>
      </c>
      <c r="AT144" s="196" t="s">
        <v>145</v>
      </c>
      <c r="AU144" s="196" t="s">
        <v>80</v>
      </c>
      <c r="AY144" s="14" t="s">
        <v>142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150</v>
      </c>
      <c r="BK144" s="197">
        <f t="shared" si="9"/>
        <v>0</v>
      </c>
      <c r="BL144" s="14" t="s">
        <v>419</v>
      </c>
      <c r="BM144" s="196" t="s">
        <v>332</v>
      </c>
    </row>
    <row r="145" spans="1:65" s="2" customFormat="1" ht="24.2" customHeight="1">
      <c r="A145" s="31"/>
      <c r="B145" s="32"/>
      <c r="C145" s="198" t="s">
        <v>236</v>
      </c>
      <c r="D145" s="198" t="s">
        <v>174</v>
      </c>
      <c r="E145" s="199" t="s">
        <v>1141</v>
      </c>
      <c r="F145" s="200" t="s">
        <v>1142</v>
      </c>
      <c r="G145" s="201" t="s">
        <v>162</v>
      </c>
      <c r="H145" s="202">
        <v>11</v>
      </c>
      <c r="I145" s="203"/>
      <c r="J145" s="204">
        <f t="shared" si="0"/>
        <v>0</v>
      </c>
      <c r="K145" s="205"/>
      <c r="L145" s="206"/>
      <c r="M145" s="207" t="s">
        <v>1</v>
      </c>
      <c r="N145" s="208" t="s">
        <v>38</v>
      </c>
      <c r="O145" s="68"/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1102</v>
      </c>
      <c r="AT145" s="196" t="s">
        <v>174</v>
      </c>
      <c r="AU145" s="196" t="s">
        <v>80</v>
      </c>
      <c r="AY145" s="14" t="s">
        <v>142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150</v>
      </c>
      <c r="BK145" s="197">
        <f t="shared" si="9"/>
        <v>0</v>
      </c>
      <c r="BL145" s="14" t="s">
        <v>419</v>
      </c>
      <c r="BM145" s="196" t="s">
        <v>340</v>
      </c>
    </row>
    <row r="146" spans="1:65" s="2" customFormat="1" ht="24.2" customHeight="1">
      <c r="A146" s="31"/>
      <c r="B146" s="32"/>
      <c r="C146" s="184" t="s">
        <v>242</v>
      </c>
      <c r="D146" s="184" t="s">
        <v>145</v>
      </c>
      <c r="E146" s="185" t="s">
        <v>1143</v>
      </c>
      <c r="F146" s="186" t="s">
        <v>1144</v>
      </c>
      <c r="G146" s="187" t="s">
        <v>162</v>
      </c>
      <c r="H146" s="188">
        <v>4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"/>
        <v>0</v>
      </c>
      <c r="Q146" s="194">
        <v>0</v>
      </c>
      <c r="R146" s="194">
        <f t="shared" si="2"/>
        <v>0</v>
      </c>
      <c r="S146" s="194">
        <v>0</v>
      </c>
      <c r="T146" s="19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419</v>
      </c>
      <c r="AT146" s="196" t="s">
        <v>145</v>
      </c>
      <c r="AU146" s="196" t="s">
        <v>80</v>
      </c>
      <c r="AY146" s="14" t="s">
        <v>142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150</v>
      </c>
      <c r="BK146" s="197">
        <f t="shared" si="9"/>
        <v>0</v>
      </c>
      <c r="BL146" s="14" t="s">
        <v>419</v>
      </c>
      <c r="BM146" s="196" t="s">
        <v>348</v>
      </c>
    </row>
    <row r="147" spans="1:65" s="2" customFormat="1" ht="14.45" customHeight="1">
      <c r="A147" s="31"/>
      <c r="B147" s="32"/>
      <c r="C147" s="198" t="s">
        <v>249</v>
      </c>
      <c r="D147" s="198" t="s">
        <v>174</v>
      </c>
      <c r="E147" s="199" t="s">
        <v>1145</v>
      </c>
      <c r="F147" s="200" t="s">
        <v>1146</v>
      </c>
      <c r="G147" s="201" t="s">
        <v>162</v>
      </c>
      <c r="H147" s="202">
        <v>4</v>
      </c>
      <c r="I147" s="203"/>
      <c r="J147" s="204">
        <f t="shared" si="0"/>
        <v>0</v>
      </c>
      <c r="K147" s="205"/>
      <c r="L147" s="206"/>
      <c r="M147" s="207" t="s">
        <v>1</v>
      </c>
      <c r="N147" s="208" t="s">
        <v>38</v>
      </c>
      <c r="O147" s="68"/>
      <c r="P147" s="194">
        <f t="shared" si="1"/>
        <v>0</v>
      </c>
      <c r="Q147" s="194">
        <v>0</v>
      </c>
      <c r="R147" s="194">
        <f t="shared" si="2"/>
        <v>0</v>
      </c>
      <c r="S147" s="194">
        <v>0</v>
      </c>
      <c r="T147" s="19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1102</v>
      </c>
      <c r="AT147" s="196" t="s">
        <v>174</v>
      </c>
      <c r="AU147" s="196" t="s">
        <v>80</v>
      </c>
      <c r="AY147" s="14" t="s">
        <v>142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150</v>
      </c>
      <c r="BK147" s="197">
        <f t="shared" si="9"/>
        <v>0</v>
      </c>
      <c r="BL147" s="14" t="s">
        <v>419</v>
      </c>
      <c r="BM147" s="196" t="s">
        <v>356</v>
      </c>
    </row>
    <row r="148" spans="1:65" s="2" customFormat="1" ht="24.2" customHeight="1">
      <c r="A148" s="31"/>
      <c r="B148" s="32"/>
      <c r="C148" s="184" t="s">
        <v>254</v>
      </c>
      <c r="D148" s="184" t="s">
        <v>145</v>
      </c>
      <c r="E148" s="185" t="s">
        <v>1147</v>
      </c>
      <c r="F148" s="186" t="s">
        <v>1148</v>
      </c>
      <c r="G148" s="187" t="s">
        <v>162</v>
      </c>
      <c r="H148" s="188">
        <v>13</v>
      </c>
      <c r="I148" s="189"/>
      <c r="J148" s="190">
        <f t="shared" si="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"/>
        <v>0</v>
      </c>
      <c r="Q148" s="194">
        <v>0</v>
      </c>
      <c r="R148" s="194">
        <f t="shared" si="2"/>
        <v>0</v>
      </c>
      <c r="S148" s="194">
        <v>0</v>
      </c>
      <c r="T148" s="19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419</v>
      </c>
      <c r="AT148" s="196" t="s">
        <v>145</v>
      </c>
      <c r="AU148" s="196" t="s">
        <v>80</v>
      </c>
      <c r="AY148" s="14" t="s">
        <v>142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150</v>
      </c>
      <c r="BK148" s="197">
        <f t="shared" si="9"/>
        <v>0</v>
      </c>
      <c r="BL148" s="14" t="s">
        <v>419</v>
      </c>
      <c r="BM148" s="196" t="s">
        <v>364</v>
      </c>
    </row>
    <row r="149" spans="1:65" s="2" customFormat="1" ht="14.45" customHeight="1">
      <c r="A149" s="31"/>
      <c r="B149" s="32"/>
      <c r="C149" s="198" t="s">
        <v>258</v>
      </c>
      <c r="D149" s="198" t="s">
        <v>174</v>
      </c>
      <c r="E149" s="199" t="s">
        <v>1149</v>
      </c>
      <c r="F149" s="200" t="s">
        <v>1150</v>
      </c>
      <c r="G149" s="201" t="s">
        <v>162</v>
      </c>
      <c r="H149" s="202">
        <v>13</v>
      </c>
      <c r="I149" s="203"/>
      <c r="J149" s="204">
        <f t="shared" si="0"/>
        <v>0</v>
      </c>
      <c r="K149" s="205"/>
      <c r="L149" s="206"/>
      <c r="M149" s="207" t="s">
        <v>1</v>
      </c>
      <c r="N149" s="208" t="s">
        <v>38</v>
      </c>
      <c r="O149" s="68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1102</v>
      </c>
      <c r="AT149" s="196" t="s">
        <v>174</v>
      </c>
      <c r="AU149" s="196" t="s">
        <v>80</v>
      </c>
      <c r="AY149" s="14" t="s">
        <v>142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150</v>
      </c>
      <c r="BK149" s="197">
        <f t="shared" si="9"/>
        <v>0</v>
      </c>
      <c r="BL149" s="14" t="s">
        <v>419</v>
      </c>
      <c r="BM149" s="196" t="s">
        <v>372</v>
      </c>
    </row>
    <row r="150" spans="1:65" s="2" customFormat="1" ht="24.2" customHeight="1">
      <c r="A150" s="31"/>
      <c r="B150" s="32"/>
      <c r="C150" s="184" t="s">
        <v>262</v>
      </c>
      <c r="D150" s="184" t="s">
        <v>145</v>
      </c>
      <c r="E150" s="185" t="s">
        <v>1151</v>
      </c>
      <c r="F150" s="186" t="s">
        <v>1152</v>
      </c>
      <c r="G150" s="187" t="s">
        <v>162</v>
      </c>
      <c r="H150" s="188">
        <v>2</v>
      </c>
      <c r="I150" s="189"/>
      <c r="J150" s="190">
        <f t="shared" si="0"/>
        <v>0</v>
      </c>
      <c r="K150" s="191"/>
      <c r="L150" s="36"/>
      <c r="M150" s="192" t="s">
        <v>1</v>
      </c>
      <c r="N150" s="193" t="s">
        <v>38</v>
      </c>
      <c r="O150" s="68"/>
      <c r="P150" s="194">
        <f t="shared" si="1"/>
        <v>0</v>
      </c>
      <c r="Q150" s="194">
        <v>0</v>
      </c>
      <c r="R150" s="194">
        <f t="shared" si="2"/>
        <v>0</v>
      </c>
      <c r="S150" s="194">
        <v>0</v>
      </c>
      <c r="T150" s="195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419</v>
      </c>
      <c r="AT150" s="196" t="s">
        <v>145</v>
      </c>
      <c r="AU150" s="196" t="s">
        <v>80</v>
      </c>
      <c r="AY150" s="14" t="s">
        <v>142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150</v>
      </c>
      <c r="BK150" s="197">
        <f t="shared" si="9"/>
        <v>0</v>
      </c>
      <c r="BL150" s="14" t="s">
        <v>419</v>
      </c>
      <c r="BM150" s="196" t="s">
        <v>380</v>
      </c>
    </row>
    <row r="151" spans="1:65" s="2" customFormat="1" ht="14.45" customHeight="1">
      <c r="A151" s="31"/>
      <c r="B151" s="32"/>
      <c r="C151" s="198" t="s">
        <v>268</v>
      </c>
      <c r="D151" s="198" t="s">
        <v>174</v>
      </c>
      <c r="E151" s="199" t="s">
        <v>1153</v>
      </c>
      <c r="F151" s="200" t="s">
        <v>1154</v>
      </c>
      <c r="G151" s="201" t="s">
        <v>162</v>
      </c>
      <c r="H151" s="202">
        <v>2</v>
      </c>
      <c r="I151" s="203"/>
      <c r="J151" s="204">
        <f t="shared" si="0"/>
        <v>0</v>
      </c>
      <c r="K151" s="205"/>
      <c r="L151" s="206"/>
      <c r="M151" s="207" t="s">
        <v>1</v>
      </c>
      <c r="N151" s="208" t="s">
        <v>38</v>
      </c>
      <c r="O151" s="68"/>
      <c r="P151" s="194">
        <f t="shared" si="1"/>
        <v>0</v>
      </c>
      <c r="Q151" s="194">
        <v>0</v>
      </c>
      <c r="R151" s="194">
        <f t="shared" si="2"/>
        <v>0</v>
      </c>
      <c r="S151" s="194">
        <v>0</v>
      </c>
      <c r="T151" s="195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1102</v>
      </c>
      <c r="AT151" s="196" t="s">
        <v>174</v>
      </c>
      <c r="AU151" s="196" t="s">
        <v>80</v>
      </c>
      <c r="AY151" s="14" t="s">
        <v>142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150</v>
      </c>
      <c r="BK151" s="197">
        <f t="shared" si="9"/>
        <v>0</v>
      </c>
      <c r="BL151" s="14" t="s">
        <v>419</v>
      </c>
      <c r="BM151" s="196" t="s">
        <v>390</v>
      </c>
    </row>
    <row r="152" spans="1:65" s="2" customFormat="1" ht="24.2" customHeight="1">
      <c r="A152" s="31"/>
      <c r="B152" s="32"/>
      <c r="C152" s="184" t="s">
        <v>272</v>
      </c>
      <c r="D152" s="184" t="s">
        <v>145</v>
      </c>
      <c r="E152" s="185" t="s">
        <v>1155</v>
      </c>
      <c r="F152" s="186" t="s">
        <v>1156</v>
      </c>
      <c r="G152" s="187" t="s">
        <v>162</v>
      </c>
      <c r="H152" s="188">
        <v>2</v>
      </c>
      <c r="I152" s="189"/>
      <c r="J152" s="190">
        <f t="shared" si="0"/>
        <v>0</v>
      </c>
      <c r="K152" s="191"/>
      <c r="L152" s="36"/>
      <c r="M152" s="192" t="s">
        <v>1</v>
      </c>
      <c r="N152" s="193" t="s">
        <v>38</v>
      </c>
      <c r="O152" s="68"/>
      <c r="P152" s="194">
        <f t="shared" si="1"/>
        <v>0</v>
      </c>
      <c r="Q152" s="194">
        <v>0</v>
      </c>
      <c r="R152" s="194">
        <f t="shared" si="2"/>
        <v>0</v>
      </c>
      <c r="S152" s="194">
        <v>0</v>
      </c>
      <c r="T152" s="195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419</v>
      </c>
      <c r="AT152" s="196" t="s">
        <v>145</v>
      </c>
      <c r="AU152" s="196" t="s">
        <v>80</v>
      </c>
      <c r="AY152" s="14" t="s">
        <v>142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150</v>
      </c>
      <c r="BK152" s="197">
        <f t="shared" si="9"/>
        <v>0</v>
      </c>
      <c r="BL152" s="14" t="s">
        <v>419</v>
      </c>
      <c r="BM152" s="196" t="s">
        <v>402</v>
      </c>
    </row>
    <row r="153" spans="1:65" s="2" customFormat="1" ht="14.45" customHeight="1">
      <c r="A153" s="31"/>
      <c r="B153" s="32"/>
      <c r="C153" s="198" t="s">
        <v>276</v>
      </c>
      <c r="D153" s="198" t="s">
        <v>174</v>
      </c>
      <c r="E153" s="199" t="s">
        <v>1157</v>
      </c>
      <c r="F153" s="200" t="s">
        <v>1158</v>
      </c>
      <c r="G153" s="201" t="s">
        <v>162</v>
      </c>
      <c r="H153" s="202">
        <v>2</v>
      </c>
      <c r="I153" s="203"/>
      <c r="J153" s="204">
        <f t="shared" si="0"/>
        <v>0</v>
      </c>
      <c r="K153" s="205"/>
      <c r="L153" s="206"/>
      <c r="M153" s="207" t="s">
        <v>1</v>
      </c>
      <c r="N153" s="208" t="s">
        <v>38</v>
      </c>
      <c r="O153" s="68"/>
      <c r="P153" s="194">
        <f t="shared" si="1"/>
        <v>0</v>
      </c>
      <c r="Q153" s="194">
        <v>0</v>
      </c>
      <c r="R153" s="194">
        <f t="shared" si="2"/>
        <v>0</v>
      </c>
      <c r="S153" s="194">
        <v>0</v>
      </c>
      <c r="T153" s="195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1102</v>
      </c>
      <c r="AT153" s="196" t="s">
        <v>174</v>
      </c>
      <c r="AU153" s="196" t="s">
        <v>80</v>
      </c>
      <c r="AY153" s="14" t="s">
        <v>142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150</v>
      </c>
      <c r="BK153" s="197">
        <f t="shared" si="9"/>
        <v>0</v>
      </c>
      <c r="BL153" s="14" t="s">
        <v>419</v>
      </c>
      <c r="BM153" s="196" t="s">
        <v>408</v>
      </c>
    </row>
    <row r="154" spans="1:65" s="2" customFormat="1" ht="24.2" customHeight="1">
      <c r="A154" s="31"/>
      <c r="B154" s="32"/>
      <c r="C154" s="184" t="s">
        <v>280</v>
      </c>
      <c r="D154" s="184" t="s">
        <v>145</v>
      </c>
      <c r="E154" s="185" t="s">
        <v>1159</v>
      </c>
      <c r="F154" s="186" t="s">
        <v>1160</v>
      </c>
      <c r="G154" s="187" t="s">
        <v>162</v>
      </c>
      <c r="H154" s="188">
        <v>1</v>
      </c>
      <c r="I154" s="189"/>
      <c r="J154" s="190">
        <f t="shared" si="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1"/>
        <v>0</v>
      </c>
      <c r="Q154" s="194">
        <v>0</v>
      </c>
      <c r="R154" s="194">
        <f t="shared" si="2"/>
        <v>0</v>
      </c>
      <c r="S154" s="194">
        <v>0</v>
      </c>
      <c r="T154" s="195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419</v>
      </c>
      <c r="AT154" s="196" t="s">
        <v>145</v>
      </c>
      <c r="AU154" s="196" t="s">
        <v>80</v>
      </c>
      <c r="AY154" s="14" t="s">
        <v>142</v>
      </c>
      <c r="BE154" s="197">
        <f t="shared" si="4"/>
        <v>0</v>
      </c>
      <c r="BF154" s="197">
        <f t="shared" si="5"/>
        <v>0</v>
      </c>
      <c r="BG154" s="197">
        <f t="shared" si="6"/>
        <v>0</v>
      </c>
      <c r="BH154" s="197">
        <f t="shared" si="7"/>
        <v>0</v>
      </c>
      <c r="BI154" s="197">
        <f t="shared" si="8"/>
        <v>0</v>
      </c>
      <c r="BJ154" s="14" t="s">
        <v>150</v>
      </c>
      <c r="BK154" s="197">
        <f t="shared" si="9"/>
        <v>0</v>
      </c>
      <c r="BL154" s="14" t="s">
        <v>419</v>
      </c>
      <c r="BM154" s="196" t="s">
        <v>419</v>
      </c>
    </row>
    <row r="155" spans="1:65" s="2" customFormat="1" ht="14.45" customHeight="1">
      <c r="A155" s="31"/>
      <c r="B155" s="32"/>
      <c r="C155" s="198" t="s">
        <v>284</v>
      </c>
      <c r="D155" s="198" t="s">
        <v>174</v>
      </c>
      <c r="E155" s="199" t="s">
        <v>1161</v>
      </c>
      <c r="F155" s="200" t="s">
        <v>1162</v>
      </c>
      <c r="G155" s="201" t="s">
        <v>162</v>
      </c>
      <c r="H155" s="202">
        <v>1</v>
      </c>
      <c r="I155" s="203"/>
      <c r="J155" s="204">
        <f t="shared" si="0"/>
        <v>0</v>
      </c>
      <c r="K155" s="205"/>
      <c r="L155" s="206"/>
      <c r="M155" s="207" t="s">
        <v>1</v>
      </c>
      <c r="N155" s="208" t="s">
        <v>38</v>
      </c>
      <c r="O155" s="68"/>
      <c r="P155" s="194">
        <f t="shared" si="1"/>
        <v>0</v>
      </c>
      <c r="Q155" s="194">
        <v>0</v>
      </c>
      <c r="R155" s="194">
        <f t="shared" si="2"/>
        <v>0</v>
      </c>
      <c r="S155" s="194">
        <v>0</v>
      </c>
      <c r="T155" s="195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1102</v>
      </c>
      <c r="AT155" s="196" t="s">
        <v>174</v>
      </c>
      <c r="AU155" s="196" t="s">
        <v>80</v>
      </c>
      <c r="AY155" s="14" t="s">
        <v>142</v>
      </c>
      <c r="BE155" s="197">
        <f t="shared" si="4"/>
        <v>0</v>
      </c>
      <c r="BF155" s="197">
        <f t="shared" si="5"/>
        <v>0</v>
      </c>
      <c r="BG155" s="197">
        <f t="shared" si="6"/>
        <v>0</v>
      </c>
      <c r="BH155" s="197">
        <f t="shared" si="7"/>
        <v>0</v>
      </c>
      <c r="BI155" s="197">
        <f t="shared" si="8"/>
        <v>0</v>
      </c>
      <c r="BJ155" s="14" t="s">
        <v>150</v>
      </c>
      <c r="BK155" s="197">
        <f t="shared" si="9"/>
        <v>0</v>
      </c>
      <c r="BL155" s="14" t="s">
        <v>419</v>
      </c>
      <c r="BM155" s="196" t="s">
        <v>427</v>
      </c>
    </row>
    <row r="156" spans="1:65" s="2" customFormat="1" ht="24.2" customHeight="1">
      <c r="A156" s="31"/>
      <c r="B156" s="32"/>
      <c r="C156" s="184" t="s">
        <v>286</v>
      </c>
      <c r="D156" s="184" t="s">
        <v>145</v>
      </c>
      <c r="E156" s="185" t="s">
        <v>1163</v>
      </c>
      <c r="F156" s="186" t="s">
        <v>1164</v>
      </c>
      <c r="G156" s="187" t="s">
        <v>162</v>
      </c>
      <c r="H156" s="188">
        <v>3</v>
      </c>
      <c r="I156" s="189"/>
      <c r="J156" s="190">
        <f t="shared" ref="J156:J187" si="10">ROUND(I156*H156,2)</f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ref="P156:P187" si="11">O156*H156</f>
        <v>0</v>
      </c>
      <c r="Q156" s="194">
        <v>0</v>
      </c>
      <c r="R156" s="194">
        <f t="shared" ref="R156:R187" si="12">Q156*H156</f>
        <v>0</v>
      </c>
      <c r="S156" s="194">
        <v>0</v>
      </c>
      <c r="T156" s="195">
        <f t="shared" ref="T156:T187" si="13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419</v>
      </c>
      <c r="AT156" s="196" t="s">
        <v>145</v>
      </c>
      <c r="AU156" s="196" t="s">
        <v>80</v>
      </c>
      <c r="AY156" s="14" t="s">
        <v>142</v>
      </c>
      <c r="BE156" s="197">
        <f t="shared" ref="BE156:BE187" si="14">IF(N156="základní",J156,0)</f>
        <v>0</v>
      </c>
      <c r="BF156" s="197">
        <f t="shared" ref="BF156:BF187" si="15">IF(N156="snížená",J156,0)</f>
        <v>0</v>
      </c>
      <c r="BG156" s="197">
        <f t="shared" ref="BG156:BG187" si="16">IF(N156="zákl. přenesená",J156,0)</f>
        <v>0</v>
      </c>
      <c r="BH156" s="197">
        <f t="shared" ref="BH156:BH187" si="17">IF(N156="sníž. přenesená",J156,0)</f>
        <v>0</v>
      </c>
      <c r="BI156" s="197">
        <f t="shared" ref="BI156:BI187" si="18">IF(N156="nulová",J156,0)</f>
        <v>0</v>
      </c>
      <c r="BJ156" s="14" t="s">
        <v>150</v>
      </c>
      <c r="BK156" s="197">
        <f t="shared" ref="BK156:BK187" si="19">ROUND(I156*H156,2)</f>
        <v>0</v>
      </c>
      <c r="BL156" s="14" t="s">
        <v>419</v>
      </c>
      <c r="BM156" s="196" t="s">
        <v>435</v>
      </c>
    </row>
    <row r="157" spans="1:65" s="2" customFormat="1" ht="24.2" customHeight="1">
      <c r="A157" s="31"/>
      <c r="B157" s="32"/>
      <c r="C157" s="198" t="s">
        <v>292</v>
      </c>
      <c r="D157" s="198" t="s">
        <v>174</v>
      </c>
      <c r="E157" s="199" t="s">
        <v>1165</v>
      </c>
      <c r="F157" s="200" t="s">
        <v>1166</v>
      </c>
      <c r="G157" s="201" t="s">
        <v>162</v>
      </c>
      <c r="H157" s="202">
        <v>3</v>
      </c>
      <c r="I157" s="203"/>
      <c r="J157" s="204">
        <f t="shared" si="10"/>
        <v>0</v>
      </c>
      <c r="K157" s="205"/>
      <c r="L157" s="206"/>
      <c r="M157" s="207" t="s">
        <v>1</v>
      </c>
      <c r="N157" s="208" t="s">
        <v>38</v>
      </c>
      <c r="O157" s="68"/>
      <c r="P157" s="194">
        <f t="shared" si="11"/>
        <v>0</v>
      </c>
      <c r="Q157" s="194">
        <v>0</v>
      </c>
      <c r="R157" s="194">
        <f t="shared" si="12"/>
        <v>0</v>
      </c>
      <c r="S157" s="194">
        <v>0</v>
      </c>
      <c r="T157" s="195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1102</v>
      </c>
      <c r="AT157" s="196" t="s">
        <v>174</v>
      </c>
      <c r="AU157" s="196" t="s">
        <v>80</v>
      </c>
      <c r="AY157" s="14" t="s">
        <v>142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4" t="s">
        <v>150</v>
      </c>
      <c r="BK157" s="197">
        <f t="shared" si="19"/>
        <v>0</v>
      </c>
      <c r="BL157" s="14" t="s">
        <v>419</v>
      </c>
      <c r="BM157" s="196" t="s">
        <v>445</v>
      </c>
    </row>
    <row r="158" spans="1:65" s="2" customFormat="1" ht="24.2" customHeight="1">
      <c r="A158" s="31"/>
      <c r="B158" s="32"/>
      <c r="C158" s="184" t="s">
        <v>296</v>
      </c>
      <c r="D158" s="184" t="s">
        <v>145</v>
      </c>
      <c r="E158" s="185" t="s">
        <v>1167</v>
      </c>
      <c r="F158" s="186" t="s">
        <v>1168</v>
      </c>
      <c r="G158" s="187" t="s">
        <v>162</v>
      </c>
      <c r="H158" s="188">
        <v>3</v>
      </c>
      <c r="I158" s="189"/>
      <c r="J158" s="190">
        <f t="shared" si="1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11"/>
        <v>0</v>
      </c>
      <c r="Q158" s="194">
        <v>0</v>
      </c>
      <c r="R158" s="194">
        <f t="shared" si="12"/>
        <v>0</v>
      </c>
      <c r="S158" s="194">
        <v>0</v>
      </c>
      <c r="T158" s="195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419</v>
      </c>
      <c r="AT158" s="196" t="s">
        <v>145</v>
      </c>
      <c r="AU158" s="196" t="s">
        <v>80</v>
      </c>
      <c r="AY158" s="14" t="s">
        <v>142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4" t="s">
        <v>150</v>
      </c>
      <c r="BK158" s="197">
        <f t="shared" si="19"/>
        <v>0</v>
      </c>
      <c r="BL158" s="14" t="s">
        <v>419</v>
      </c>
      <c r="BM158" s="196" t="s">
        <v>453</v>
      </c>
    </row>
    <row r="159" spans="1:65" s="2" customFormat="1" ht="14.45" customHeight="1">
      <c r="A159" s="31"/>
      <c r="B159" s="32"/>
      <c r="C159" s="198" t="s">
        <v>300</v>
      </c>
      <c r="D159" s="198" t="s">
        <v>174</v>
      </c>
      <c r="E159" s="199" t="s">
        <v>1169</v>
      </c>
      <c r="F159" s="200" t="s">
        <v>1170</v>
      </c>
      <c r="G159" s="201" t="s">
        <v>162</v>
      </c>
      <c r="H159" s="202">
        <v>3</v>
      </c>
      <c r="I159" s="203"/>
      <c r="J159" s="204">
        <f t="shared" si="10"/>
        <v>0</v>
      </c>
      <c r="K159" s="205"/>
      <c r="L159" s="206"/>
      <c r="M159" s="207" t="s">
        <v>1</v>
      </c>
      <c r="N159" s="208" t="s">
        <v>38</v>
      </c>
      <c r="O159" s="68"/>
      <c r="P159" s="194">
        <f t="shared" si="11"/>
        <v>0</v>
      </c>
      <c r="Q159" s="194">
        <v>0</v>
      </c>
      <c r="R159" s="194">
        <f t="shared" si="12"/>
        <v>0</v>
      </c>
      <c r="S159" s="194">
        <v>0</v>
      </c>
      <c r="T159" s="195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1102</v>
      </c>
      <c r="AT159" s="196" t="s">
        <v>174</v>
      </c>
      <c r="AU159" s="196" t="s">
        <v>80</v>
      </c>
      <c r="AY159" s="14" t="s">
        <v>142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4" t="s">
        <v>150</v>
      </c>
      <c r="BK159" s="197">
        <f t="shared" si="19"/>
        <v>0</v>
      </c>
      <c r="BL159" s="14" t="s">
        <v>419</v>
      </c>
      <c r="BM159" s="196" t="s">
        <v>461</v>
      </c>
    </row>
    <row r="160" spans="1:65" s="2" customFormat="1" ht="24.2" customHeight="1">
      <c r="A160" s="31"/>
      <c r="B160" s="32"/>
      <c r="C160" s="184" t="s">
        <v>304</v>
      </c>
      <c r="D160" s="184" t="s">
        <v>145</v>
      </c>
      <c r="E160" s="185" t="s">
        <v>1171</v>
      </c>
      <c r="F160" s="186" t="s">
        <v>1172</v>
      </c>
      <c r="G160" s="187" t="s">
        <v>162</v>
      </c>
      <c r="H160" s="188">
        <v>54</v>
      </c>
      <c r="I160" s="189"/>
      <c r="J160" s="190">
        <f t="shared" si="10"/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si="11"/>
        <v>0</v>
      </c>
      <c r="Q160" s="194">
        <v>0</v>
      </c>
      <c r="R160" s="194">
        <f t="shared" si="12"/>
        <v>0</v>
      </c>
      <c r="S160" s="194">
        <v>0</v>
      </c>
      <c r="T160" s="195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419</v>
      </c>
      <c r="AT160" s="196" t="s">
        <v>145</v>
      </c>
      <c r="AU160" s="196" t="s">
        <v>80</v>
      </c>
      <c r="AY160" s="14" t="s">
        <v>142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4" t="s">
        <v>150</v>
      </c>
      <c r="BK160" s="197">
        <f t="shared" si="19"/>
        <v>0</v>
      </c>
      <c r="BL160" s="14" t="s">
        <v>419</v>
      </c>
      <c r="BM160" s="196" t="s">
        <v>469</v>
      </c>
    </row>
    <row r="161" spans="1:65" s="2" customFormat="1" ht="14.45" customHeight="1">
      <c r="A161" s="31"/>
      <c r="B161" s="32"/>
      <c r="C161" s="198" t="s">
        <v>308</v>
      </c>
      <c r="D161" s="198" t="s">
        <v>174</v>
      </c>
      <c r="E161" s="199" t="s">
        <v>1173</v>
      </c>
      <c r="F161" s="200" t="s">
        <v>1174</v>
      </c>
      <c r="G161" s="201" t="s">
        <v>162</v>
      </c>
      <c r="H161" s="202">
        <v>35</v>
      </c>
      <c r="I161" s="203"/>
      <c r="J161" s="204">
        <f t="shared" si="10"/>
        <v>0</v>
      </c>
      <c r="K161" s="205"/>
      <c r="L161" s="206"/>
      <c r="M161" s="207" t="s">
        <v>1</v>
      </c>
      <c r="N161" s="208" t="s">
        <v>38</v>
      </c>
      <c r="O161" s="68"/>
      <c r="P161" s="194">
        <f t="shared" si="11"/>
        <v>0</v>
      </c>
      <c r="Q161" s="194">
        <v>0</v>
      </c>
      <c r="R161" s="194">
        <f t="shared" si="12"/>
        <v>0</v>
      </c>
      <c r="S161" s="194">
        <v>0</v>
      </c>
      <c r="T161" s="195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1102</v>
      </c>
      <c r="AT161" s="196" t="s">
        <v>174</v>
      </c>
      <c r="AU161" s="196" t="s">
        <v>80</v>
      </c>
      <c r="AY161" s="14" t="s">
        <v>142</v>
      </c>
      <c r="BE161" s="197">
        <f t="shared" si="14"/>
        <v>0</v>
      </c>
      <c r="BF161" s="197">
        <f t="shared" si="15"/>
        <v>0</v>
      </c>
      <c r="BG161" s="197">
        <f t="shared" si="16"/>
        <v>0</v>
      </c>
      <c r="BH161" s="197">
        <f t="shared" si="17"/>
        <v>0</v>
      </c>
      <c r="BI161" s="197">
        <f t="shared" si="18"/>
        <v>0</v>
      </c>
      <c r="BJ161" s="14" t="s">
        <v>150</v>
      </c>
      <c r="BK161" s="197">
        <f t="shared" si="19"/>
        <v>0</v>
      </c>
      <c r="BL161" s="14" t="s">
        <v>419</v>
      </c>
      <c r="BM161" s="196" t="s">
        <v>479</v>
      </c>
    </row>
    <row r="162" spans="1:65" s="2" customFormat="1" ht="24.2" customHeight="1">
      <c r="A162" s="31"/>
      <c r="B162" s="32"/>
      <c r="C162" s="198" t="s">
        <v>312</v>
      </c>
      <c r="D162" s="198" t="s">
        <v>174</v>
      </c>
      <c r="E162" s="199" t="s">
        <v>1175</v>
      </c>
      <c r="F162" s="200" t="s">
        <v>1176</v>
      </c>
      <c r="G162" s="201" t="s">
        <v>162</v>
      </c>
      <c r="H162" s="202">
        <v>19</v>
      </c>
      <c r="I162" s="203"/>
      <c r="J162" s="204">
        <f t="shared" si="10"/>
        <v>0</v>
      </c>
      <c r="K162" s="205"/>
      <c r="L162" s="206"/>
      <c r="M162" s="207" t="s">
        <v>1</v>
      </c>
      <c r="N162" s="208" t="s">
        <v>38</v>
      </c>
      <c r="O162" s="68"/>
      <c r="P162" s="194">
        <f t="shared" si="11"/>
        <v>0</v>
      </c>
      <c r="Q162" s="194">
        <v>0</v>
      </c>
      <c r="R162" s="194">
        <f t="shared" si="12"/>
        <v>0</v>
      </c>
      <c r="S162" s="194">
        <v>0</v>
      </c>
      <c r="T162" s="195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1102</v>
      </c>
      <c r="AT162" s="196" t="s">
        <v>174</v>
      </c>
      <c r="AU162" s="196" t="s">
        <v>80</v>
      </c>
      <c r="AY162" s="14" t="s">
        <v>142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4" t="s">
        <v>150</v>
      </c>
      <c r="BK162" s="197">
        <f t="shared" si="19"/>
        <v>0</v>
      </c>
      <c r="BL162" s="14" t="s">
        <v>419</v>
      </c>
      <c r="BM162" s="196" t="s">
        <v>488</v>
      </c>
    </row>
    <row r="163" spans="1:65" s="2" customFormat="1" ht="24.2" customHeight="1">
      <c r="A163" s="31"/>
      <c r="B163" s="32"/>
      <c r="C163" s="184" t="s">
        <v>316</v>
      </c>
      <c r="D163" s="184" t="s">
        <v>145</v>
      </c>
      <c r="E163" s="185" t="s">
        <v>1177</v>
      </c>
      <c r="F163" s="186" t="s">
        <v>1178</v>
      </c>
      <c r="G163" s="187" t="s">
        <v>162</v>
      </c>
      <c r="H163" s="188">
        <v>12</v>
      </c>
      <c r="I163" s="189"/>
      <c r="J163" s="190">
        <f t="shared" si="10"/>
        <v>0</v>
      </c>
      <c r="K163" s="191"/>
      <c r="L163" s="36"/>
      <c r="M163" s="192" t="s">
        <v>1</v>
      </c>
      <c r="N163" s="193" t="s">
        <v>38</v>
      </c>
      <c r="O163" s="68"/>
      <c r="P163" s="194">
        <f t="shared" si="11"/>
        <v>0</v>
      </c>
      <c r="Q163" s="194">
        <v>0</v>
      </c>
      <c r="R163" s="194">
        <f t="shared" si="12"/>
        <v>0</v>
      </c>
      <c r="S163" s="194">
        <v>0</v>
      </c>
      <c r="T163" s="195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419</v>
      </c>
      <c r="AT163" s="196" t="s">
        <v>145</v>
      </c>
      <c r="AU163" s="196" t="s">
        <v>80</v>
      </c>
      <c r="AY163" s="14" t="s">
        <v>142</v>
      </c>
      <c r="BE163" s="197">
        <f t="shared" si="14"/>
        <v>0</v>
      </c>
      <c r="BF163" s="197">
        <f t="shared" si="15"/>
        <v>0</v>
      </c>
      <c r="BG163" s="197">
        <f t="shared" si="16"/>
        <v>0</v>
      </c>
      <c r="BH163" s="197">
        <f t="shared" si="17"/>
        <v>0</v>
      </c>
      <c r="BI163" s="197">
        <f t="shared" si="18"/>
        <v>0</v>
      </c>
      <c r="BJ163" s="14" t="s">
        <v>150</v>
      </c>
      <c r="BK163" s="197">
        <f t="shared" si="19"/>
        <v>0</v>
      </c>
      <c r="BL163" s="14" t="s">
        <v>419</v>
      </c>
      <c r="BM163" s="196" t="s">
        <v>498</v>
      </c>
    </row>
    <row r="164" spans="1:65" s="2" customFormat="1" ht="14.45" customHeight="1">
      <c r="A164" s="31"/>
      <c r="B164" s="32"/>
      <c r="C164" s="198" t="s">
        <v>320</v>
      </c>
      <c r="D164" s="198" t="s">
        <v>174</v>
      </c>
      <c r="E164" s="199" t="s">
        <v>1179</v>
      </c>
      <c r="F164" s="200" t="s">
        <v>1180</v>
      </c>
      <c r="G164" s="201" t="s">
        <v>162</v>
      </c>
      <c r="H164" s="202">
        <v>12</v>
      </c>
      <c r="I164" s="203"/>
      <c r="J164" s="204">
        <f t="shared" si="10"/>
        <v>0</v>
      </c>
      <c r="K164" s="205"/>
      <c r="L164" s="206"/>
      <c r="M164" s="207" t="s">
        <v>1</v>
      </c>
      <c r="N164" s="208" t="s">
        <v>38</v>
      </c>
      <c r="O164" s="68"/>
      <c r="P164" s="194">
        <f t="shared" si="11"/>
        <v>0</v>
      </c>
      <c r="Q164" s="194">
        <v>0</v>
      </c>
      <c r="R164" s="194">
        <f t="shared" si="12"/>
        <v>0</v>
      </c>
      <c r="S164" s="194">
        <v>0</v>
      </c>
      <c r="T164" s="195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1102</v>
      </c>
      <c r="AT164" s="196" t="s">
        <v>174</v>
      </c>
      <c r="AU164" s="196" t="s">
        <v>80</v>
      </c>
      <c r="AY164" s="14" t="s">
        <v>142</v>
      </c>
      <c r="BE164" s="197">
        <f t="shared" si="14"/>
        <v>0</v>
      </c>
      <c r="BF164" s="197">
        <f t="shared" si="15"/>
        <v>0</v>
      </c>
      <c r="BG164" s="197">
        <f t="shared" si="16"/>
        <v>0</v>
      </c>
      <c r="BH164" s="197">
        <f t="shared" si="17"/>
        <v>0</v>
      </c>
      <c r="BI164" s="197">
        <f t="shared" si="18"/>
        <v>0</v>
      </c>
      <c r="BJ164" s="14" t="s">
        <v>150</v>
      </c>
      <c r="BK164" s="197">
        <f t="shared" si="19"/>
        <v>0</v>
      </c>
      <c r="BL164" s="14" t="s">
        <v>419</v>
      </c>
      <c r="BM164" s="196" t="s">
        <v>506</v>
      </c>
    </row>
    <row r="165" spans="1:65" s="2" customFormat="1" ht="24.2" customHeight="1">
      <c r="A165" s="31"/>
      <c r="B165" s="32"/>
      <c r="C165" s="184" t="s">
        <v>324</v>
      </c>
      <c r="D165" s="184" t="s">
        <v>145</v>
      </c>
      <c r="E165" s="185" t="s">
        <v>1181</v>
      </c>
      <c r="F165" s="186" t="s">
        <v>1182</v>
      </c>
      <c r="G165" s="187" t="s">
        <v>162</v>
      </c>
      <c r="H165" s="188">
        <v>2</v>
      </c>
      <c r="I165" s="189"/>
      <c r="J165" s="190">
        <f t="shared" si="10"/>
        <v>0</v>
      </c>
      <c r="K165" s="191"/>
      <c r="L165" s="36"/>
      <c r="M165" s="192" t="s">
        <v>1</v>
      </c>
      <c r="N165" s="193" t="s">
        <v>38</v>
      </c>
      <c r="O165" s="68"/>
      <c r="P165" s="194">
        <f t="shared" si="11"/>
        <v>0</v>
      </c>
      <c r="Q165" s="194">
        <v>0</v>
      </c>
      <c r="R165" s="194">
        <f t="shared" si="12"/>
        <v>0</v>
      </c>
      <c r="S165" s="194">
        <v>0</v>
      </c>
      <c r="T165" s="195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419</v>
      </c>
      <c r="AT165" s="196" t="s">
        <v>145</v>
      </c>
      <c r="AU165" s="196" t="s">
        <v>80</v>
      </c>
      <c r="AY165" s="14" t="s">
        <v>142</v>
      </c>
      <c r="BE165" s="197">
        <f t="shared" si="14"/>
        <v>0</v>
      </c>
      <c r="BF165" s="197">
        <f t="shared" si="15"/>
        <v>0</v>
      </c>
      <c r="BG165" s="197">
        <f t="shared" si="16"/>
        <v>0</v>
      </c>
      <c r="BH165" s="197">
        <f t="shared" si="17"/>
        <v>0</v>
      </c>
      <c r="BI165" s="197">
        <f t="shared" si="18"/>
        <v>0</v>
      </c>
      <c r="BJ165" s="14" t="s">
        <v>150</v>
      </c>
      <c r="BK165" s="197">
        <f t="shared" si="19"/>
        <v>0</v>
      </c>
      <c r="BL165" s="14" t="s">
        <v>419</v>
      </c>
      <c r="BM165" s="196" t="s">
        <v>514</v>
      </c>
    </row>
    <row r="166" spans="1:65" s="2" customFormat="1" ht="14.45" customHeight="1">
      <c r="A166" s="31"/>
      <c r="B166" s="32"/>
      <c r="C166" s="198" t="s">
        <v>328</v>
      </c>
      <c r="D166" s="198" t="s">
        <v>174</v>
      </c>
      <c r="E166" s="199" t="s">
        <v>1183</v>
      </c>
      <c r="F166" s="200" t="s">
        <v>1184</v>
      </c>
      <c r="G166" s="201" t="s">
        <v>162</v>
      </c>
      <c r="H166" s="202">
        <v>2</v>
      </c>
      <c r="I166" s="203"/>
      <c r="J166" s="204">
        <f t="shared" si="10"/>
        <v>0</v>
      </c>
      <c r="K166" s="205"/>
      <c r="L166" s="206"/>
      <c r="M166" s="207" t="s">
        <v>1</v>
      </c>
      <c r="N166" s="208" t="s">
        <v>38</v>
      </c>
      <c r="O166" s="68"/>
      <c r="P166" s="194">
        <f t="shared" si="11"/>
        <v>0</v>
      </c>
      <c r="Q166" s="194">
        <v>0</v>
      </c>
      <c r="R166" s="194">
        <f t="shared" si="12"/>
        <v>0</v>
      </c>
      <c r="S166" s="194">
        <v>0</v>
      </c>
      <c r="T166" s="195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1102</v>
      </c>
      <c r="AT166" s="196" t="s">
        <v>174</v>
      </c>
      <c r="AU166" s="196" t="s">
        <v>80</v>
      </c>
      <c r="AY166" s="14" t="s">
        <v>142</v>
      </c>
      <c r="BE166" s="197">
        <f t="shared" si="14"/>
        <v>0</v>
      </c>
      <c r="BF166" s="197">
        <f t="shared" si="15"/>
        <v>0</v>
      </c>
      <c r="BG166" s="197">
        <f t="shared" si="16"/>
        <v>0</v>
      </c>
      <c r="BH166" s="197">
        <f t="shared" si="17"/>
        <v>0</v>
      </c>
      <c r="BI166" s="197">
        <f t="shared" si="18"/>
        <v>0</v>
      </c>
      <c r="BJ166" s="14" t="s">
        <v>150</v>
      </c>
      <c r="BK166" s="197">
        <f t="shared" si="19"/>
        <v>0</v>
      </c>
      <c r="BL166" s="14" t="s">
        <v>419</v>
      </c>
      <c r="BM166" s="196" t="s">
        <v>522</v>
      </c>
    </row>
    <row r="167" spans="1:65" s="2" customFormat="1" ht="24.2" customHeight="1">
      <c r="A167" s="31"/>
      <c r="B167" s="32"/>
      <c r="C167" s="198" t="s">
        <v>332</v>
      </c>
      <c r="D167" s="198" t="s">
        <v>174</v>
      </c>
      <c r="E167" s="199" t="s">
        <v>1185</v>
      </c>
      <c r="F167" s="200" t="s">
        <v>1186</v>
      </c>
      <c r="G167" s="201" t="s">
        <v>162</v>
      </c>
      <c r="H167" s="202">
        <v>1</v>
      </c>
      <c r="I167" s="203"/>
      <c r="J167" s="204">
        <f t="shared" si="10"/>
        <v>0</v>
      </c>
      <c r="K167" s="205"/>
      <c r="L167" s="206"/>
      <c r="M167" s="207" t="s">
        <v>1</v>
      </c>
      <c r="N167" s="208" t="s">
        <v>38</v>
      </c>
      <c r="O167" s="68"/>
      <c r="P167" s="194">
        <f t="shared" si="11"/>
        <v>0</v>
      </c>
      <c r="Q167" s="194">
        <v>0</v>
      </c>
      <c r="R167" s="194">
        <f t="shared" si="12"/>
        <v>0</v>
      </c>
      <c r="S167" s="194">
        <v>0</v>
      </c>
      <c r="T167" s="195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1102</v>
      </c>
      <c r="AT167" s="196" t="s">
        <v>174</v>
      </c>
      <c r="AU167" s="196" t="s">
        <v>80</v>
      </c>
      <c r="AY167" s="14" t="s">
        <v>142</v>
      </c>
      <c r="BE167" s="197">
        <f t="shared" si="14"/>
        <v>0</v>
      </c>
      <c r="BF167" s="197">
        <f t="shared" si="15"/>
        <v>0</v>
      </c>
      <c r="BG167" s="197">
        <f t="shared" si="16"/>
        <v>0</v>
      </c>
      <c r="BH167" s="197">
        <f t="shared" si="17"/>
        <v>0</v>
      </c>
      <c r="BI167" s="197">
        <f t="shared" si="18"/>
        <v>0</v>
      </c>
      <c r="BJ167" s="14" t="s">
        <v>150</v>
      </c>
      <c r="BK167" s="197">
        <f t="shared" si="19"/>
        <v>0</v>
      </c>
      <c r="BL167" s="14" t="s">
        <v>419</v>
      </c>
      <c r="BM167" s="196" t="s">
        <v>530</v>
      </c>
    </row>
    <row r="168" spans="1:65" s="2" customFormat="1" ht="24.2" customHeight="1">
      <c r="A168" s="31"/>
      <c r="B168" s="32"/>
      <c r="C168" s="184" t="s">
        <v>336</v>
      </c>
      <c r="D168" s="184" t="s">
        <v>145</v>
      </c>
      <c r="E168" s="185" t="s">
        <v>1187</v>
      </c>
      <c r="F168" s="186" t="s">
        <v>1188</v>
      </c>
      <c r="G168" s="187" t="s">
        <v>162</v>
      </c>
      <c r="H168" s="188">
        <v>1</v>
      </c>
      <c r="I168" s="189"/>
      <c r="J168" s="190">
        <f t="shared" si="10"/>
        <v>0</v>
      </c>
      <c r="K168" s="191"/>
      <c r="L168" s="36"/>
      <c r="M168" s="192" t="s">
        <v>1</v>
      </c>
      <c r="N168" s="193" t="s">
        <v>38</v>
      </c>
      <c r="O168" s="68"/>
      <c r="P168" s="194">
        <f t="shared" si="11"/>
        <v>0</v>
      </c>
      <c r="Q168" s="194">
        <v>0</v>
      </c>
      <c r="R168" s="194">
        <f t="shared" si="12"/>
        <v>0</v>
      </c>
      <c r="S168" s="194">
        <v>0</v>
      </c>
      <c r="T168" s="195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419</v>
      </c>
      <c r="AT168" s="196" t="s">
        <v>145</v>
      </c>
      <c r="AU168" s="196" t="s">
        <v>80</v>
      </c>
      <c r="AY168" s="14" t="s">
        <v>142</v>
      </c>
      <c r="BE168" s="197">
        <f t="shared" si="14"/>
        <v>0</v>
      </c>
      <c r="BF168" s="197">
        <f t="shared" si="15"/>
        <v>0</v>
      </c>
      <c r="BG168" s="197">
        <f t="shared" si="16"/>
        <v>0</v>
      </c>
      <c r="BH168" s="197">
        <f t="shared" si="17"/>
        <v>0</v>
      </c>
      <c r="BI168" s="197">
        <f t="shared" si="18"/>
        <v>0</v>
      </c>
      <c r="BJ168" s="14" t="s">
        <v>150</v>
      </c>
      <c r="BK168" s="197">
        <f t="shared" si="19"/>
        <v>0</v>
      </c>
      <c r="BL168" s="14" t="s">
        <v>419</v>
      </c>
      <c r="BM168" s="196" t="s">
        <v>538</v>
      </c>
    </row>
    <row r="169" spans="1:65" s="2" customFormat="1" ht="14.45" customHeight="1">
      <c r="A169" s="31"/>
      <c r="B169" s="32"/>
      <c r="C169" s="198" t="s">
        <v>340</v>
      </c>
      <c r="D169" s="198" t="s">
        <v>174</v>
      </c>
      <c r="E169" s="199" t="s">
        <v>1189</v>
      </c>
      <c r="F169" s="200" t="s">
        <v>1190</v>
      </c>
      <c r="G169" s="201" t="s">
        <v>162</v>
      </c>
      <c r="H169" s="202">
        <v>1</v>
      </c>
      <c r="I169" s="203"/>
      <c r="J169" s="204">
        <f t="shared" si="10"/>
        <v>0</v>
      </c>
      <c r="K169" s="205"/>
      <c r="L169" s="206"/>
      <c r="M169" s="207" t="s">
        <v>1</v>
      </c>
      <c r="N169" s="208" t="s">
        <v>38</v>
      </c>
      <c r="O169" s="68"/>
      <c r="P169" s="194">
        <f t="shared" si="11"/>
        <v>0</v>
      </c>
      <c r="Q169" s="194">
        <v>0</v>
      </c>
      <c r="R169" s="194">
        <f t="shared" si="12"/>
        <v>0</v>
      </c>
      <c r="S169" s="194">
        <v>0</v>
      </c>
      <c r="T169" s="195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1102</v>
      </c>
      <c r="AT169" s="196" t="s">
        <v>174</v>
      </c>
      <c r="AU169" s="196" t="s">
        <v>80</v>
      </c>
      <c r="AY169" s="14" t="s">
        <v>142</v>
      </c>
      <c r="BE169" s="197">
        <f t="shared" si="14"/>
        <v>0</v>
      </c>
      <c r="BF169" s="197">
        <f t="shared" si="15"/>
        <v>0</v>
      </c>
      <c r="BG169" s="197">
        <f t="shared" si="16"/>
        <v>0</v>
      </c>
      <c r="BH169" s="197">
        <f t="shared" si="17"/>
        <v>0</v>
      </c>
      <c r="BI169" s="197">
        <f t="shared" si="18"/>
        <v>0</v>
      </c>
      <c r="BJ169" s="14" t="s">
        <v>150</v>
      </c>
      <c r="BK169" s="197">
        <f t="shared" si="19"/>
        <v>0</v>
      </c>
      <c r="BL169" s="14" t="s">
        <v>419</v>
      </c>
      <c r="BM169" s="196" t="s">
        <v>546</v>
      </c>
    </row>
    <row r="170" spans="1:65" s="2" customFormat="1" ht="14.45" customHeight="1">
      <c r="A170" s="31"/>
      <c r="B170" s="32"/>
      <c r="C170" s="184" t="s">
        <v>344</v>
      </c>
      <c r="D170" s="184" t="s">
        <v>145</v>
      </c>
      <c r="E170" s="185" t="s">
        <v>1191</v>
      </c>
      <c r="F170" s="186" t="s">
        <v>1192</v>
      </c>
      <c r="G170" s="187" t="s">
        <v>162</v>
      </c>
      <c r="H170" s="188">
        <v>3</v>
      </c>
      <c r="I170" s="189"/>
      <c r="J170" s="190">
        <f t="shared" si="10"/>
        <v>0</v>
      </c>
      <c r="K170" s="191"/>
      <c r="L170" s="36"/>
      <c r="M170" s="192" t="s">
        <v>1</v>
      </c>
      <c r="N170" s="193" t="s">
        <v>38</v>
      </c>
      <c r="O170" s="68"/>
      <c r="P170" s="194">
        <f t="shared" si="11"/>
        <v>0</v>
      </c>
      <c r="Q170" s="194">
        <v>0</v>
      </c>
      <c r="R170" s="194">
        <f t="shared" si="12"/>
        <v>0</v>
      </c>
      <c r="S170" s="194">
        <v>0</v>
      </c>
      <c r="T170" s="195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419</v>
      </c>
      <c r="AT170" s="196" t="s">
        <v>145</v>
      </c>
      <c r="AU170" s="196" t="s">
        <v>80</v>
      </c>
      <c r="AY170" s="14" t="s">
        <v>142</v>
      </c>
      <c r="BE170" s="197">
        <f t="shared" si="14"/>
        <v>0</v>
      </c>
      <c r="BF170" s="197">
        <f t="shared" si="15"/>
        <v>0</v>
      </c>
      <c r="BG170" s="197">
        <f t="shared" si="16"/>
        <v>0</v>
      </c>
      <c r="BH170" s="197">
        <f t="shared" si="17"/>
        <v>0</v>
      </c>
      <c r="BI170" s="197">
        <f t="shared" si="18"/>
        <v>0</v>
      </c>
      <c r="BJ170" s="14" t="s">
        <v>150</v>
      </c>
      <c r="BK170" s="197">
        <f t="shared" si="19"/>
        <v>0</v>
      </c>
      <c r="BL170" s="14" t="s">
        <v>419</v>
      </c>
      <c r="BM170" s="196" t="s">
        <v>554</v>
      </c>
    </row>
    <row r="171" spans="1:65" s="2" customFormat="1" ht="14.45" customHeight="1">
      <c r="A171" s="31"/>
      <c r="B171" s="32"/>
      <c r="C171" s="198" t="s">
        <v>348</v>
      </c>
      <c r="D171" s="198" t="s">
        <v>174</v>
      </c>
      <c r="E171" s="199" t="s">
        <v>1193</v>
      </c>
      <c r="F171" s="200" t="s">
        <v>1194</v>
      </c>
      <c r="G171" s="201" t="s">
        <v>162</v>
      </c>
      <c r="H171" s="202">
        <v>2</v>
      </c>
      <c r="I171" s="203"/>
      <c r="J171" s="204">
        <f t="shared" si="10"/>
        <v>0</v>
      </c>
      <c r="K171" s="205"/>
      <c r="L171" s="206"/>
      <c r="M171" s="207" t="s">
        <v>1</v>
      </c>
      <c r="N171" s="208" t="s">
        <v>38</v>
      </c>
      <c r="O171" s="68"/>
      <c r="P171" s="194">
        <f t="shared" si="11"/>
        <v>0</v>
      </c>
      <c r="Q171" s="194">
        <v>0</v>
      </c>
      <c r="R171" s="194">
        <f t="shared" si="12"/>
        <v>0</v>
      </c>
      <c r="S171" s="194">
        <v>0</v>
      </c>
      <c r="T171" s="195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1102</v>
      </c>
      <c r="AT171" s="196" t="s">
        <v>174</v>
      </c>
      <c r="AU171" s="196" t="s">
        <v>80</v>
      </c>
      <c r="AY171" s="14" t="s">
        <v>142</v>
      </c>
      <c r="BE171" s="197">
        <f t="shared" si="14"/>
        <v>0</v>
      </c>
      <c r="BF171" s="197">
        <f t="shared" si="15"/>
        <v>0</v>
      </c>
      <c r="BG171" s="197">
        <f t="shared" si="16"/>
        <v>0</v>
      </c>
      <c r="BH171" s="197">
        <f t="shared" si="17"/>
        <v>0</v>
      </c>
      <c r="BI171" s="197">
        <f t="shared" si="18"/>
        <v>0</v>
      </c>
      <c r="BJ171" s="14" t="s">
        <v>150</v>
      </c>
      <c r="BK171" s="197">
        <f t="shared" si="19"/>
        <v>0</v>
      </c>
      <c r="BL171" s="14" t="s">
        <v>419</v>
      </c>
      <c r="BM171" s="196" t="s">
        <v>562</v>
      </c>
    </row>
    <row r="172" spans="1:65" s="2" customFormat="1" ht="14.45" customHeight="1">
      <c r="A172" s="31"/>
      <c r="B172" s="32"/>
      <c r="C172" s="198" t="s">
        <v>352</v>
      </c>
      <c r="D172" s="198" t="s">
        <v>174</v>
      </c>
      <c r="E172" s="199" t="s">
        <v>1195</v>
      </c>
      <c r="F172" s="200" t="s">
        <v>1196</v>
      </c>
      <c r="G172" s="201" t="s">
        <v>162</v>
      </c>
      <c r="H172" s="202">
        <v>2</v>
      </c>
      <c r="I172" s="203"/>
      <c r="J172" s="204">
        <f t="shared" si="10"/>
        <v>0</v>
      </c>
      <c r="K172" s="205"/>
      <c r="L172" s="206"/>
      <c r="M172" s="207" t="s">
        <v>1</v>
      </c>
      <c r="N172" s="208" t="s">
        <v>38</v>
      </c>
      <c r="O172" s="68"/>
      <c r="P172" s="194">
        <f t="shared" si="11"/>
        <v>0</v>
      </c>
      <c r="Q172" s="194">
        <v>0</v>
      </c>
      <c r="R172" s="194">
        <f t="shared" si="12"/>
        <v>0</v>
      </c>
      <c r="S172" s="194">
        <v>0</v>
      </c>
      <c r="T172" s="195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1102</v>
      </c>
      <c r="AT172" s="196" t="s">
        <v>174</v>
      </c>
      <c r="AU172" s="196" t="s">
        <v>80</v>
      </c>
      <c r="AY172" s="14" t="s">
        <v>142</v>
      </c>
      <c r="BE172" s="197">
        <f t="shared" si="14"/>
        <v>0</v>
      </c>
      <c r="BF172" s="197">
        <f t="shared" si="15"/>
        <v>0</v>
      </c>
      <c r="BG172" s="197">
        <f t="shared" si="16"/>
        <v>0</v>
      </c>
      <c r="BH172" s="197">
        <f t="shared" si="17"/>
        <v>0</v>
      </c>
      <c r="BI172" s="197">
        <f t="shared" si="18"/>
        <v>0</v>
      </c>
      <c r="BJ172" s="14" t="s">
        <v>150</v>
      </c>
      <c r="BK172" s="197">
        <f t="shared" si="19"/>
        <v>0</v>
      </c>
      <c r="BL172" s="14" t="s">
        <v>419</v>
      </c>
      <c r="BM172" s="196" t="s">
        <v>570</v>
      </c>
    </row>
    <row r="173" spans="1:65" s="2" customFormat="1" ht="24.2" customHeight="1">
      <c r="A173" s="31"/>
      <c r="B173" s="32"/>
      <c r="C173" s="198" t="s">
        <v>356</v>
      </c>
      <c r="D173" s="198" t="s">
        <v>174</v>
      </c>
      <c r="E173" s="199" t="s">
        <v>1197</v>
      </c>
      <c r="F173" s="200" t="s">
        <v>1198</v>
      </c>
      <c r="G173" s="201" t="s">
        <v>162</v>
      </c>
      <c r="H173" s="202">
        <v>3</v>
      </c>
      <c r="I173" s="203"/>
      <c r="J173" s="204">
        <f t="shared" si="10"/>
        <v>0</v>
      </c>
      <c r="K173" s="205"/>
      <c r="L173" s="206"/>
      <c r="M173" s="207" t="s">
        <v>1</v>
      </c>
      <c r="N173" s="208" t="s">
        <v>38</v>
      </c>
      <c r="O173" s="68"/>
      <c r="P173" s="194">
        <f t="shared" si="11"/>
        <v>0</v>
      </c>
      <c r="Q173" s="194">
        <v>0</v>
      </c>
      <c r="R173" s="194">
        <f t="shared" si="12"/>
        <v>0</v>
      </c>
      <c r="S173" s="194">
        <v>0</v>
      </c>
      <c r="T173" s="195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6" t="s">
        <v>1102</v>
      </c>
      <c r="AT173" s="196" t="s">
        <v>174</v>
      </c>
      <c r="AU173" s="196" t="s">
        <v>80</v>
      </c>
      <c r="AY173" s="14" t="s">
        <v>142</v>
      </c>
      <c r="BE173" s="197">
        <f t="shared" si="14"/>
        <v>0</v>
      </c>
      <c r="BF173" s="197">
        <f t="shared" si="15"/>
        <v>0</v>
      </c>
      <c r="BG173" s="197">
        <f t="shared" si="16"/>
        <v>0</v>
      </c>
      <c r="BH173" s="197">
        <f t="shared" si="17"/>
        <v>0</v>
      </c>
      <c r="BI173" s="197">
        <f t="shared" si="18"/>
        <v>0</v>
      </c>
      <c r="BJ173" s="14" t="s">
        <v>150</v>
      </c>
      <c r="BK173" s="197">
        <f t="shared" si="19"/>
        <v>0</v>
      </c>
      <c r="BL173" s="14" t="s">
        <v>419</v>
      </c>
      <c r="BM173" s="196" t="s">
        <v>578</v>
      </c>
    </row>
    <row r="174" spans="1:65" s="2" customFormat="1" ht="14.45" customHeight="1">
      <c r="A174" s="31"/>
      <c r="B174" s="32"/>
      <c r="C174" s="198" t="s">
        <v>360</v>
      </c>
      <c r="D174" s="198" t="s">
        <v>174</v>
      </c>
      <c r="E174" s="199" t="s">
        <v>1199</v>
      </c>
      <c r="F174" s="200" t="s">
        <v>1200</v>
      </c>
      <c r="G174" s="201" t="s">
        <v>162</v>
      </c>
      <c r="H174" s="202">
        <v>1</v>
      </c>
      <c r="I174" s="203"/>
      <c r="J174" s="204">
        <f t="shared" si="10"/>
        <v>0</v>
      </c>
      <c r="K174" s="205"/>
      <c r="L174" s="206"/>
      <c r="M174" s="207" t="s">
        <v>1</v>
      </c>
      <c r="N174" s="208" t="s">
        <v>38</v>
      </c>
      <c r="O174" s="68"/>
      <c r="P174" s="194">
        <f t="shared" si="11"/>
        <v>0</v>
      </c>
      <c r="Q174" s="194">
        <v>0</v>
      </c>
      <c r="R174" s="194">
        <f t="shared" si="12"/>
        <v>0</v>
      </c>
      <c r="S174" s="194">
        <v>0</v>
      </c>
      <c r="T174" s="195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1102</v>
      </c>
      <c r="AT174" s="196" t="s">
        <v>174</v>
      </c>
      <c r="AU174" s="196" t="s">
        <v>80</v>
      </c>
      <c r="AY174" s="14" t="s">
        <v>142</v>
      </c>
      <c r="BE174" s="197">
        <f t="shared" si="14"/>
        <v>0</v>
      </c>
      <c r="BF174" s="197">
        <f t="shared" si="15"/>
        <v>0</v>
      </c>
      <c r="BG174" s="197">
        <f t="shared" si="16"/>
        <v>0</v>
      </c>
      <c r="BH174" s="197">
        <f t="shared" si="17"/>
        <v>0</v>
      </c>
      <c r="BI174" s="197">
        <f t="shared" si="18"/>
        <v>0</v>
      </c>
      <c r="BJ174" s="14" t="s">
        <v>150</v>
      </c>
      <c r="BK174" s="197">
        <f t="shared" si="19"/>
        <v>0</v>
      </c>
      <c r="BL174" s="14" t="s">
        <v>419</v>
      </c>
      <c r="BM174" s="196" t="s">
        <v>622</v>
      </c>
    </row>
    <row r="175" spans="1:65" s="2" customFormat="1" ht="14.45" customHeight="1">
      <c r="A175" s="31"/>
      <c r="B175" s="32"/>
      <c r="C175" s="198" t="s">
        <v>364</v>
      </c>
      <c r="D175" s="198" t="s">
        <v>174</v>
      </c>
      <c r="E175" s="199" t="s">
        <v>1201</v>
      </c>
      <c r="F175" s="200" t="s">
        <v>1202</v>
      </c>
      <c r="G175" s="201" t="s">
        <v>162</v>
      </c>
      <c r="H175" s="202">
        <v>1</v>
      </c>
      <c r="I175" s="203"/>
      <c r="J175" s="204">
        <f t="shared" si="10"/>
        <v>0</v>
      </c>
      <c r="K175" s="205"/>
      <c r="L175" s="206"/>
      <c r="M175" s="207" t="s">
        <v>1</v>
      </c>
      <c r="N175" s="208" t="s">
        <v>38</v>
      </c>
      <c r="O175" s="68"/>
      <c r="P175" s="194">
        <f t="shared" si="11"/>
        <v>0</v>
      </c>
      <c r="Q175" s="194">
        <v>0</v>
      </c>
      <c r="R175" s="194">
        <f t="shared" si="12"/>
        <v>0</v>
      </c>
      <c r="S175" s="194">
        <v>0</v>
      </c>
      <c r="T175" s="195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1102</v>
      </c>
      <c r="AT175" s="196" t="s">
        <v>174</v>
      </c>
      <c r="AU175" s="196" t="s">
        <v>80</v>
      </c>
      <c r="AY175" s="14" t="s">
        <v>142</v>
      </c>
      <c r="BE175" s="197">
        <f t="shared" si="14"/>
        <v>0</v>
      </c>
      <c r="BF175" s="197">
        <f t="shared" si="15"/>
        <v>0</v>
      </c>
      <c r="BG175" s="197">
        <f t="shared" si="16"/>
        <v>0</v>
      </c>
      <c r="BH175" s="197">
        <f t="shared" si="17"/>
        <v>0</v>
      </c>
      <c r="BI175" s="197">
        <f t="shared" si="18"/>
        <v>0</v>
      </c>
      <c r="BJ175" s="14" t="s">
        <v>150</v>
      </c>
      <c r="BK175" s="197">
        <f t="shared" si="19"/>
        <v>0</v>
      </c>
      <c r="BL175" s="14" t="s">
        <v>419</v>
      </c>
      <c r="BM175" s="196" t="s">
        <v>630</v>
      </c>
    </row>
    <row r="176" spans="1:65" s="2" customFormat="1" ht="14.45" customHeight="1">
      <c r="A176" s="31"/>
      <c r="B176" s="32"/>
      <c r="C176" s="198" t="s">
        <v>368</v>
      </c>
      <c r="D176" s="198" t="s">
        <v>174</v>
      </c>
      <c r="E176" s="199" t="s">
        <v>1203</v>
      </c>
      <c r="F176" s="200" t="s">
        <v>1204</v>
      </c>
      <c r="G176" s="201" t="s">
        <v>162</v>
      </c>
      <c r="H176" s="202">
        <v>1</v>
      </c>
      <c r="I176" s="203"/>
      <c r="J176" s="204">
        <f t="shared" si="10"/>
        <v>0</v>
      </c>
      <c r="K176" s="205"/>
      <c r="L176" s="206"/>
      <c r="M176" s="207" t="s">
        <v>1</v>
      </c>
      <c r="N176" s="208" t="s">
        <v>38</v>
      </c>
      <c r="O176" s="68"/>
      <c r="P176" s="194">
        <f t="shared" si="11"/>
        <v>0</v>
      </c>
      <c r="Q176" s="194">
        <v>0</v>
      </c>
      <c r="R176" s="194">
        <f t="shared" si="12"/>
        <v>0</v>
      </c>
      <c r="S176" s="194">
        <v>0</v>
      </c>
      <c r="T176" s="195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1102</v>
      </c>
      <c r="AT176" s="196" t="s">
        <v>174</v>
      </c>
      <c r="AU176" s="196" t="s">
        <v>80</v>
      </c>
      <c r="AY176" s="14" t="s">
        <v>142</v>
      </c>
      <c r="BE176" s="197">
        <f t="shared" si="14"/>
        <v>0</v>
      </c>
      <c r="BF176" s="197">
        <f t="shared" si="15"/>
        <v>0</v>
      </c>
      <c r="BG176" s="197">
        <f t="shared" si="16"/>
        <v>0</v>
      </c>
      <c r="BH176" s="197">
        <f t="shared" si="17"/>
        <v>0</v>
      </c>
      <c r="BI176" s="197">
        <f t="shared" si="18"/>
        <v>0</v>
      </c>
      <c r="BJ176" s="14" t="s">
        <v>150</v>
      </c>
      <c r="BK176" s="197">
        <f t="shared" si="19"/>
        <v>0</v>
      </c>
      <c r="BL176" s="14" t="s">
        <v>419</v>
      </c>
      <c r="BM176" s="196" t="s">
        <v>638</v>
      </c>
    </row>
    <row r="177" spans="1:65" s="2" customFormat="1" ht="24.2" customHeight="1">
      <c r="A177" s="31"/>
      <c r="B177" s="32"/>
      <c r="C177" s="184" t="s">
        <v>372</v>
      </c>
      <c r="D177" s="184" t="s">
        <v>145</v>
      </c>
      <c r="E177" s="185" t="s">
        <v>1205</v>
      </c>
      <c r="F177" s="186" t="s">
        <v>1206</v>
      </c>
      <c r="G177" s="187" t="s">
        <v>162</v>
      </c>
      <c r="H177" s="188">
        <v>1</v>
      </c>
      <c r="I177" s="189"/>
      <c r="J177" s="190">
        <f t="shared" si="10"/>
        <v>0</v>
      </c>
      <c r="K177" s="191"/>
      <c r="L177" s="36"/>
      <c r="M177" s="192" t="s">
        <v>1</v>
      </c>
      <c r="N177" s="193" t="s">
        <v>38</v>
      </c>
      <c r="O177" s="68"/>
      <c r="P177" s="194">
        <f t="shared" si="11"/>
        <v>0</v>
      </c>
      <c r="Q177" s="194">
        <v>0</v>
      </c>
      <c r="R177" s="194">
        <f t="shared" si="12"/>
        <v>0</v>
      </c>
      <c r="S177" s="194">
        <v>0</v>
      </c>
      <c r="T177" s="195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419</v>
      </c>
      <c r="AT177" s="196" t="s">
        <v>145</v>
      </c>
      <c r="AU177" s="196" t="s">
        <v>80</v>
      </c>
      <c r="AY177" s="14" t="s">
        <v>142</v>
      </c>
      <c r="BE177" s="197">
        <f t="shared" si="14"/>
        <v>0</v>
      </c>
      <c r="BF177" s="197">
        <f t="shared" si="15"/>
        <v>0</v>
      </c>
      <c r="BG177" s="197">
        <f t="shared" si="16"/>
        <v>0</v>
      </c>
      <c r="BH177" s="197">
        <f t="shared" si="17"/>
        <v>0</v>
      </c>
      <c r="BI177" s="197">
        <f t="shared" si="18"/>
        <v>0</v>
      </c>
      <c r="BJ177" s="14" t="s">
        <v>150</v>
      </c>
      <c r="BK177" s="197">
        <f t="shared" si="19"/>
        <v>0</v>
      </c>
      <c r="BL177" s="14" t="s">
        <v>419</v>
      </c>
      <c r="BM177" s="196" t="s">
        <v>647</v>
      </c>
    </row>
    <row r="178" spans="1:65" s="2" customFormat="1" ht="24.2" customHeight="1">
      <c r="A178" s="31"/>
      <c r="B178" s="32"/>
      <c r="C178" s="198" t="s">
        <v>376</v>
      </c>
      <c r="D178" s="198" t="s">
        <v>174</v>
      </c>
      <c r="E178" s="199" t="s">
        <v>1207</v>
      </c>
      <c r="F178" s="200" t="s">
        <v>1208</v>
      </c>
      <c r="G178" s="201" t="s">
        <v>162</v>
      </c>
      <c r="H178" s="202">
        <v>1</v>
      </c>
      <c r="I178" s="203"/>
      <c r="J178" s="204">
        <f t="shared" si="10"/>
        <v>0</v>
      </c>
      <c r="K178" s="205"/>
      <c r="L178" s="206"/>
      <c r="M178" s="207" t="s">
        <v>1</v>
      </c>
      <c r="N178" s="208" t="s">
        <v>38</v>
      </c>
      <c r="O178" s="68"/>
      <c r="P178" s="194">
        <f t="shared" si="11"/>
        <v>0</v>
      </c>
      <c r="Q178" s="194">
        <v>0</v>
      </c>
      <c r="R178" s="194">
        <f t="shared" si="12"/>
        <v>0</v>
      </c>
      <c r="S178" s="194">
        <v>0</v>
      </c>
      <c r="T178" s="195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1102</v>
      </c>
      <c r="AT178" s="196" t="s">
        <v>174</v>
      </c>
      <c r="AU178" s="196" t="s">
        <v>80</v>
      </c>
      <c r="AY178" s="14" t="s">
        <v>142</v>
      </c>
      <c r="BE178" s="197">
        <f t="shared" si="14"/>
        <v>0</v>
      </c>
      <c r="BF178" s="197">
        <f t="shared" si="15"/>
        <v>0</v>
      </c>
      <c r="BG178" s="197">
        <f t="shared" si="16"/>
        <v>0</v>
      </c>
      <c r="BH178" s="197">
        <f t="shared" si="17"/>
        <v>0</v>
      </c>
      <c r="BI178" s="197">
        <f t="shared" si="18"/>
        <v>0</v>
      </c>
      <c r="BJ178" s="14" t="s">
        <v>150</v>
      </c>
      <c r="BK178" s="197">
        <f t="shared" si="19"/>
        <v>0</v>
      </c>
      <c r="BL178" s="14" t="s">
        <v>419</v>
      </c>
      <c r="BM178" s="196" t="s">
        <v>655</v>
      </c>
    </row>
    <row r="179" spans="1:65" s="2" customFormat="1" ht="14.45" customHeight="1">
      <c r="A179" s="31"/>
      <c r="B179" s="32"/>
      <c r="C179" s="184" t="s">
        <v>380</v>
      </c>
      <c r="D179" s="184" t="s">
        <v>145</v>
      </c>
      <c r="E179" s="185" t="s">
        <v>1209</v>
      </c>
      <c r="F179" s="186" t="s">
        <v>1210</v>
      </c>
      <c r="G179" s="187" t="s">
        <v>162</v>
      </c>
      <c r="H179" s="188">
        <v>1</v>
      </c>
      <c r="I179" s="189"/>
      <c r="J179" s="190">
        <f t="shared" si="10"/>
        <v>0</v>
      </c>
      <c r="K179" s="191"/>
      <c r="L179" s="36"/>
      <c r="M179" s="192" t="s">
        <v>1</v>
      </c>
      <c r="N179" s="193" t="s">
        <v>38</v>
      </c>
      <c r="O179" s="68"/>
      <c r="P179" s="194">
        <f t="shared" si="11"/>
        <v>0</v>
      </c>
      <c r="Q179" s="194">
        <v>0</v>
      </c>
      <c r="R179" s="194">
        <f t="shared" si="12"/>
        <v>0</v>
      </c>
      <c r="S179" s="194">
        <v>0</v>
      </c>
      <c r="T179" s="195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419</v>
      </c>
      <c r="AT179" s="196" t="s">
        <v>145</v>
      </c>
      <c r="AU179" s="196" t="s">
        <v>80</v>
      </c>
      <c r="AY179" s="14" t="s">
        <v>142</v>
      </c>
      <c r="BE179" s="197">
        <f t="shared" si="14"/>
        <v>0</v>
      </c>
      <c r="BF179" s="197">
        <f t="shared" si="15"/>
        <v>0</v>
      </c>
      <c r="BG179" s="197">
        <f t="shared" si="16"/>
        <v>0</v>
      </c>
      <c r="BH179" s="197">
        <f t="shared" si="17"/>
        <v>0</v>
      </c>
      <c r="BI179" s="197">
        <f t="shared" si="18"/>
        <v>0</v>
      </c>
      <c r="BJ179" s="14" t="s">
        <v>150</v>
      </c>
      <c r="BK179" s="197">
        <f t="shared" si="19"/>
        <v>0</v>
      </c>
      <c r="BL179" s="14" t="s">
        <v>419</v>
      </c>
      <c r="BM179" s="196" t="s">
        <v>663</v>
      </c>
    </row>
    <row r="180" spans="1:65" s="2" customFormat="1" ht="14.45" customHeight="1">
      <c r="A180" s="31"/>
      <c r="B180" s="32"/>
      <c r="C180" s="198" t="s">
        <v>384</v>
      </c>
      <c r="D180" s="198" t="s">
        <v>174</v>
      </c>
      <c r="E180" s="199" t="s">
        <v>1211</v>
      </c>
      <c r="F180" s="200" t="s">
        <v>1212</v>
      </c>
      <c r="G180" s="201" t="s">
        <v>162</v>
      </c>
      <c r="H180" s="202">
        <v>1</v>
      </c>
      <c r="I180" s="203"/>
      <c r="J180" s="204">
        <f t="shared" si="10"/>
        <v>0</v>
      </c>
      <c r="K180" s="205"/>
      <c r="L180" s="206"/>
      <c r="M180" s="207" t="s">
        <v>1</v>
      </c>
      <c r="N180" s="208" t="s">
        <v>38</v>
      </c>
      <c r="O180" s="68"/>
      <c r="P180" s="194">
        <f t="shared" si="11"/>
        <v>0</v>
      </c>
      <c r="Q180" s="194">
        <v>0</v>
      </c>
      <c r="R180" s="194">
        <f t="shared" si="12"/>
        <v>0</v>
      </c>
      <c r="S180" s="194">
        <v>0</v>
      </c>
      <c r="T180" s="195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1102</v>
      </c>
      <c r="AT180" s="196" t="s">
        <v>174</v>
      </c>
      <c r="AU180" s="196" t="s">
        <v>80</v>
      </c>
      <c r="AY180" s="14" t="s">
        <v>142</v>
      </c>
      <c r="BE180" s="197">
        <f t="shared" si="14"/>
        <v>0</v>
      </c>
      <c r="BF180" s="197">
        <f t="shared" si="15"/>
        <v>0</v>
      </c>
      <c r="BG180" s="197">
        <f t="shared" si="16"/>
        <v>0</v>
      </c>
      <c r="BH180" s="197">
        <f t="shared" si="17"/>
        <v>0</v>
      </c>
      <c r="BI180" s="197">
        <f t="shared" si="18"/>
        <v>0</v>
      </c>
      <c r="BJ180" s="14" t="s">
        <v>150</v>
      </c>
      <c r="BK180" s="197">
        <f t="shared" si="19"/>
        <v>0</v>
      </c>
      <c r="BL180" s="14" t="s">
        <v>419</v>
      </c>
      <c r="BM180" s="196" t="s">
        <v>673</v>
      </c>
    </row>
    <row r="181" spans="1:65" s="2" customFormat="1" ht="24.2" customHeight="1">
      <c r="A181" s="31"/>
      <c r="B181" s="32"/>
      <c r="C181" s="184" t="s">
        <v>390</v>
      </c>
      <c r="D181" s="184" t="s">
        <v>145</v>
      </c>
      <c r="E181" s="185" t="s">
        <v>1213</v>
      </c>
      <c r="F181" s="186" t="s">
        <v>1214</v>
      </c>
      <c r="G181" s="187" t="s">
        <v>162</v>
      </c>
      <c r="H181" s="188">
        <v>3</v>
      </c>
      <c r="I181" s="189"/>
      <c r="J181" s="190">
        <f t="shared" si="10"/>
        <v>0</v>
      </c>
      <c r="K181" s="191"/>
      <c r="L181" s="36"/>
      <c r="M181" s="192" t="s">
        <v>1</v>
      </c>
      <c r="N181" s="193" t="s">
        <v>38</v>
      </c>
      <c r="O181" s="68"/>
      <c r="P181" s="194">
        <f t="shared" si="11"/>
        <v>0</v>
      </c>
      <c r="Q181" s="194">
        <v>0</v>
      </c>
      <c r="R181" s="194">
        <f t="shared" si="12"/>
        <v>0</v>
      </c>
      <c r="S181" s="194">
        <v>0</v>
      </c>
      <c r="T181" s="195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419</v>
      </c>
      <c r="AT181" s="196" t="s">
        <v>145</v>
      </c>
      <c r="AU181" s="196" t="s">
        <v>80</v>
      </c>
      <c r="AY181" s="14" t="s">
        <v>142</v>
      </c>
      <c r="BE181" s="197">
        <f t="shared" si="14"/>
        <v>0</v>
      </c>
      <c r="BF181" s="197">
        <f t="shared" si="15"/>
        <v>0</v>
      </c>
      <c r="BG181" s="197">
        <f t="shared" si="16"/>
        <v>0</v>
      </c>
      <c r="BH181" s="197">
        <f t="shared" si="17"/>
        <v>0</v>
      </c>
      <c r="BI181" s="197">
        <f t="shared" si="18"/>
        <v>0</v>
      </c>
      <c r="BJ181" s="14" t="s">
        <v>150</v>
      </c>
      <c r="BK181" s="197">
        <f t="shared" si="19"/>
        <v>0</v>
      </c>
      <c r="BL181" s="14" t="s">
        <v>419</v>
      </c>
      <c r="BM181" s="196" t="s">
        <v>683</v>
      </c>
    </row>
    <row r="182" spans="1:65" s="2" customFormat="1" ht="24.2" customHeight="1">
      <c r="A182" s="31"/>
      <c r="B182" s="32"/>
      <c r="C182" s="198" t="s">
        <v>398</v>
      </c>
      <c r="D182" s="198" t="s">
        <v>174</v>
      </c>
      <c r="E182" s="199" t="s">
        <v>1215</v>
      </c>
      <c r="F182" s="200" t="s">
        <v>1216</v>
      </c>
      <c r="G182" s="201" t="s">
        <v>162</v>
      </c>
      <c r="H182" s="202">
        <v>3</v>
      </c>
      <c r="I182" s="203"/>
      <c r="J182" s="204">
        <f t="shared" si="10"/>
        <v>0</v>
      </c>
      <c r="K182" s="205"/>
      <c r="L182" s="206"/>
      <c r="M182" s="207" t="s">
        <v>1</v>
      </c>
      <c r="N182" s="208" t="s">
        <v>38</v>
      </c>
      <c r="O182" s="68"/>
      <c r="P182" s="194">
        <f t="shared" si="11"/>
        <v>0</v>
      </c>
      <c r="Q182" s="194">
        <v>0</v>
      </c>
      <c r="R182" s="194">
        <f t="shared" si="12"/>
        <v>0</v>
      </c>
      <c r="S182" s="194">
        <v>0</v>
      </c>
      <c r="T182" s="195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1102</v>
      </c>
      <c r="AT182" s="196" t="s">
        <v>174</v>
      </c>
      <c r="AU182" s="196" t="s">
        <v>80</v>
      </c>
      <c r="AY182" s="14" t="s">
        <v>142</v>
      </c>
      <c r="BE182" s="197">
        <f t="shared" si="14"/>
        <v>0</v>
      </c>
      <c r="BF182" s="197">
        <f t="shared" si="15"/>
        <v>0</v>
      </c>
      <c r="BG182" s="197">
        <f t="shared" si="16"/>
        <v>0</v>
      </c>
      <c r="BH182" s="197">
        <f t="shared" si="17"/>
        <v>0</v>
      </c>
      <c r="BI182" s="197">
        <f t="shared" si="18"/>
        <v>0</v>
      </c>
      <c r="BJ182" s="14" t="s">
        <v>150</v>
      </c>
      <c r="BK182" s="197">
        <f t="shared" si="19"/>
        <v>0</v>
      </c>
      <c r="BL182" s="14" t="s">
        <v>419</v>
      </c>
      <c r="BM182" s="196" t="s">
        <v>151</v>
      </c>
    </row>
    <row r="183" spans="1:65" s="2" customFormat="1" ht="24.2" customHeight="1">
      <c r="A183" s="31"/>
      <c r="B183" s="32"/>
      <c r="C183" s="198" t="s">
        <v>402</v>
      </c>
      <c r="D183" s="198" t="s">
        <v>174</v>
      </c>
      <c r="E183" s="199" t="s">
        <v>1217</v>
      </c>
      <c r="F183" s="200" t="s">
        <v>1218</v>
      </c>
      <c r="G183" s="201" t="s">
        <v>162</v>
      </c>
      <c r="H183" s="202">
        <v>3</v>
      </c>
      <c r="I183" s="203"/>
      <c r="J183" s="204">
        <f t="shared" si="10"/>
        <v>0</v>
      </c>
      <c r="K183" s="205"/>
      <c r="L183" s="206"/>
      <c r="M183" s="207" t="s">
        <v>1</v>
      </c>
      <c r="N183" s="208" t="s">
        <v>38</v>
      </c>
      <c r="O183" s="68"/>
      <c r="P183" s="194">
        <f t="shared" si="11"/>
        <v>0</v>
      </c>
      <c r="Q183" s="194">
        <v>0</v>
      </c>
      <c r="R183" s="194">
        <f t="shared" si="12"/>
        <v>0</v>
      </c>
      <c r="S183" s="194">
        <v>0</v>
      </c>
      <c r="T183" s="195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1102</v>
      </c>
      <c r="AT183" s="196" t="s">
        <v>174</v>
      </c>
      <c r="AU183" s="196" t="s">
        <v>80</v>
      </c>
      <c r="AY183" s="14" t="s">
        <v>142</v>
      </c>
      <c r="BE183" s="197">
        <f t="shared" si="14"/>
        <v>0</v>
      </c>
      <c r="BF183" s="197">
        <f t="shared" si="15"/>
        <v>0</v>
      </c>
      <c r="BG183" s="197">
        <f t="shared" si="16"/>
        <v>0</v>
      </c>
      <c r="BH183" s="197">
        <f t="shared" si="17"/>
        <v>0</v>
      </c>
      <c r="BI183" s="197">
        <f t="shared" si="18"/>
        <v>0</v>
      </c>
      <c r="BJ183" s="14" t="s">
        <v>150</v>
      </c>
      <c r="BK183" s="197">
        <f t="shared" si="19"/>
        <v>0</v>
      </c>
      <c r="BL183" s="14" t="s">
        <v>419</v>
      </c>
      <c r="BM183" s="196" t="s">
        <v>698</v>
      </c>
    </row>
    <row r="184" spans="1:65" s="2" customFormat="1" ht="24.2" customHeight="1">
      <c r="A184" s="31"/>
      <c r="B184" s="32"/>
      <c r="C184" s="184" t="s">
        <v>404</v>
      </c>
      <c r="D184" s="184" t="s">
        <v>145</v>
      </c>
      <c r="E184" s="185" t="s">
        <v>1219</v>
      </c>
      <c r="F184" s="186" t="s">
        <v>1220</v>
      </c>
      <c r="G184" s="187" t="s">
        <v>162</v>
      </c>
      <c r="H184" s="188">
        <v>1</v>
      </c>
      <c r="I184" s="189"/>
      <c r="J184" s="190">
        <f t="shared" si="10"/>
        <v>0</v>
      </c>
      <c r="K184" s="191"/>
      <c r="L184" s="36"/>
      <c r="M184" s="192" t="s">
        <v>1</v>
      </c>
      <c r="N184" s="193" t="s">
        <v>38</v>
      </c>
      <c r="O184" s="68"/>
      <c r="P184" s="194">
        <f t="shared" si="11"/>
        <v>0</v>
      </c>
      <c r="Q184" s="194">
        <v>0</v>
      </c>
      <c r="R184" s="194">
        <f t="shared" si="12"/>
        <v>0</v>
      </c>
      <c r="S184" s="194">
        <v>0</v>
      </c>
      <c r="T184" s="195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419</v>
      </c>
      <c r="AT184" s="196" t="s">
        <v>145</v>
      </c>
      <c r="AU184" s="196" t="s">
        <v>80</v>
      </c>
      <c r="AY184" s="14" t="s">
        <v>142</v>
      </c>
      <c r="BE184" s="197">
        <f t="shared" si="14"/>
        <v>0</v>
      </c>
      <c r="BF184" s="197">
        <f t="shared" si="15"/>
        <v>0</v>
      </c>
      <c r="BG184" s="197">
        <f t="shared" si="16"/>
        <v>0</v>
      </c>
      <c r="BH184" s="197">
        <f t="shared" si="17"/>
        <v>0</v>
      </c>
      <c r="BI184" s="197">
        <f t="shared" si="18"/>
        <v>0</v>
      </c>
      <c r="BJ184" s="14" t="s">
        <v>150</v>
      </c>
      <c r="BK184" s="197">
        <f t="shared" si="19"/>
        <v>0</v>
      </c>
      <c r="BL184" s="14" t="s">
        <v>419</v>
      </c>
      <c r="BM184" s="196" t="s">
        <v>155</v>
      </c>
    </row>
    <row r="185" spans="1:65" s="2" customFormat="1" ht="14.45" customHeight="1">
      <c r="A185" s="31"/>
      <c r="B185" s="32"/>
      <c r="C185" s="198" t="s">
        <v>408</v>
      </c>
      <c r="D185" s="198" t="s">
        <v>174</v>
      </c>
      <c r="E185" s="199" t="s">
        <v>1221</v>
      </c>
      <c r="F185" s="200" t="s">
        <v>1222</v>
      </c>
      <c r="G185" s="201" t="s">
        <v>162</v>
      </c>
      <c r="H185" s="202">
        <v>1</v>
      </c>
      <c r="I185" s="203"/>
      <c r="J185" s="204">
        <f t="shared" si="10"/>
        <v>0</v>
      </c>
      <c r="K185" s="205"/>
      <c r="L185" s="206"/>
      <c r="M185" s="207" t="s">
        <v>1</v>
      </c>
      <c r="N185" s="208" t="s">
        <v>38</v>
      </c>
      <c r="O185" s="68"/>
      <c r="P185" s="194">
        <f t="shared" si="11"/>
        <v>0</v>
      </c>
      <c r="Q185" s="194">
        <v>0</v>
      </c>
      <c r="R185" s="194">
        <f t="shared" si="12"/>
        <v>0</v>
      </c>
      <c r="S185" s="194">
        <v>0</v>
      </c>
      <c r="T185" s="195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1102</v>
      </c>
      <c r="AT185" s="196" t="s">
        <v>174</v>
      </c>
      <c r="AU185" s="196" t="s">
        <v>80</v>
      </c>
      <c r="AY185" s="14" t="s">
        <v>142</v>
      </c>
      <c r="BE185" s="197">
        <f t="shared" si="14"/>
        <v>0</v>
      </c>
      <c r="BF185" s="197">
        <f t="shared" si="15"/>
        <v>0</v>
      </c>
      <c r="BG185" s="197">
        <f t="shared" si="16"/>
        <v>0</v>
      </c>
      <c r="BH185" s="197">
        <f t="shared" si="17"/>
        <v>0</v>
      </c>
      <c r="BI185" s="197">
        <f t="shared" si="18"/>
        <v>0</v>
      </c>
      <c r="BJ185" s="14" t="s">
        <v>150</v>
      </c>
      <c r="BK185" s="197">
        <f t="shared" si="19"/>
        <v>0</v>
      </c>
      <c r="BL185" s="14" t="s">
        <v>419</v>
      </c>
      <c r="BM185" s="196" t="s">
        <v>159</v>
      </c>
    </row>
    <row r="186" spans="1:65" s="2" customFormat="1" ht="24.2" customHeight="1">
      <c r="A186" s="31"/>
      <c r="B186" s="32"/>
      <c r="C186" s="184" t="s">
        <v>415</v>
      </c>
      <c r="D186" s="184" t="s">
        <v>145</v>
      </c>
      <c r="E186" s="185" t="s">
        <v>1223</v>
      </c>
      <c r="F186" s="186" t="s">
        <v>1224</v>
      </c>
      <c r="G186" s="187" t="s">
        <v>162</v>
      </c>
      <c r="H186" s="188">
        <v>4</v>
      </c>
      <c r="I186" s="189"/>
      <c r="J186" s="190">
        <f t="shared" si="10"/>
        <v>0</v>
      </c>
      <c r="K186" s="191"/>
      <c r="L186" s="36"/>
      <c r="M186" s="192" t="s">
        <v>1</v>
      </c>
      <c r="N186" s="193" t="s">
        <v>38</v>
      </c>
      <c r="O186" s="68"/>
      <c r="P186" s="194">
        <f t="shared" si="11"/>
        <v>0</v>
      </c>
      <c r="Q186" s="194">
        <v>0</v>
      </c>
      <c r="R186" s="194">
        <f t="shared" si="12"/>
        <v>0</v>
      </c>
      <c r="S186" s="194">
        <v>0</v>
      </c>
      <c r="T186" s="195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419</v>
      </c>
      <c r="AT186" s="196" t="s">
        <v>145</v>
      </c>
      <c r="AU186" s="196" t="s">
        <v>80</v>
      </c>
      <c r="AY186" s="14" t="s">
        <v>142</v>
      </c>
      <c r="BE186" s="197">
        <f t="shared" si="14"/>
        <v>0</v>
      </c>
      <c r="BF186" s="197">
        <f t="shared" si="15"/>
        <v>0</v>
      </c>
      <c r="BG186" s="197">
        <f t="shared" si="16"/>
        <v>0</v>
      </c>
      <c r="BH186" s="197">
        <f t="shared" si="17"/>
        <v>0</v>
      </c>
      <c r="BI186" s="197">
        <f t="shared" si="18"/>
        <v>0</v>
      </c>
      <c r="BJ186" s="14" t="s">
        <v>150</v>
      </c>
      <c r="BK186" s="197">
        <f t="shared" si="19"/>
        <v>0</v>
      </c>
      <c r="BL186" s="14" t="s">
        <v>419</v>
      </c>
      <c r="BM186" s="196" t="s">
        <v>807</v>
      </c>
    </row>
    <row r="187" spans="1:65" s="2" customFormat="1" ht="24.2" customHeight="1">
      <c r="A187" s="31"/>
      <c r="B187" s="32"/>
      <c r="C187" s="198" t="s">
        <v>419</v>
      </c>
      <c r="D187" s="198" t="s">
        <v>174</v>
      </c>
      <c r="E187" s="199" t="s">
        <v>1225</v>
      </c>
      <c r="F187" s="200" t="s">
        <v>1226</v>
      </c>
      <c r="G187" s="201" t="s">
        <v>162</v>
      </c>
      <c r="H187" s="202">
        <v>4</v>
      </c>
      <c r="I187" s="203"/>
      <c r="J187" s="204">
        <f t="shared" si="10"/>
        <v>0</v>
      </c>
      <c r="K187" s="205"/>
      <c r="L187" s="206"/>
      <c r="M187" s="207" t="s">
        <v>1</v>
      </c>
      <c r="N187" s="208" t="s">
        <v>38</v>
      </c>
      <c r="O187" s="68"/>
      <c r="P187" s="194">
        <f t="shared" si="11"/>
        <v>0</v>
      </c>
      <c r="Q187" s="194">
        <v>0</v>
      </c>
      <c r="R187" s="194">
        <f t="shared" si="12"/>
        <v>0</v>
      </c>
      <c r="S187" s="194">
        <v>0</v>
      </c>
      <c r="T187" s="195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1102</v>
      </c>
      <c r="AT187" s="196" t="s">
        <v>174</v>
      </c>
      <c r="AU187" s="196" t="s">
        <v>80</v>
      </c>
      <c r="AY187" s="14" t="s">
        <v>142</v>
      </c>
      <c r="BE187" s="197">
        <f t="shared" si="14"/>
        <v>0</v>
      </c>
      <c r="BF187" s="197">
        <f t="shared" si="15"/>
        <v>0</v>
      </c>
      <c r="BG187" s="197">
        <f t="shared" si="16"/>
        <v>0</v>
      </c>
      <c r="BH187" s="197">
        <f t="shared" si="17"/>
        <v>0</v>
      </c>
      <c r="BI187" s="197">
        <f t="shared" si="18"/>
        <v>0</v>
      </c>
      <c r="BJ187" s="14" t="s">
        <v>150</v>
      </c>
      <c r="BK187" s="197">
        <f t="shared" si="19"/>
        <v>0</v>
      </c>
      <c r="BL187" s="14" t="s">
        <v>419</v>
      </c>
      <c r="BM187" s="196" t="s">
        <v>810</v>
      </c>
    </row>
    <row r="188" spans="1:65" s="2" customFormat="1" ht="24.2" customHeight="1">
      <c r="A188" s="31"/>
      <c r="B188" s="32"/>
      <c r="C188" s="184" t="s">
        <v>423</v>
      </c>
      <c r="D188" s="184" t="s">
        <v>145</v>
      </c>
      <c r="E188" s="185" t="s">
        <v>1227</v>
      </c>
      <c r="F188" s="186" t="s">
        <v>1228</v>
      </c>
      <c r="G188" s="187" t="s">
        <v>162</v>
      </c>
      <c r="H188" s="188">
        <v>13</v>
      </c>
      <c r="I188" s="189"/>
      <c r="J188" s="190">
        <f t="shared" ref="J188:J214" si="20">ROUND(I188*H188,2)</f>
        <v>0</v>
      </c>
      <c r="K188" s="191"/>
      <c r="L188" s="36"/>
      <c r="M188" s="192" t="s">
        <v>1</v>
      </c>
      <c r="N188" s="193" t="s">
        <v>38</v>
      </c>
      <c r="O188" s="68"/>
      <c r="P188" s="194">
        <f t="shared" ref="P188:P214" si="21">O188*H188</f>
        <v>0</v>
      </c>
      <c r="Q188" s="194">
        <v>0</v>
      </c>
      <c r="R188" s="194">
        <f t="shared" ref="R188:R214" si="22">Q188*H188</f>
        <v>0</v>
      </c>
      <c r="S188" s="194">
        <v>0</v>
      </c>
      <c r="T188" s="195">
        <f t="shared" ref="T188:T214" si="23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419</v>
      </c>
      <c r="AT188" s="196" t="s">
        <v>145</v>
      </c>
      <c r="AU188" s="196" t="s">
        <v>80</v>
      </c>
      <c r="AY188" s="14" t="s">
        <v>142</v>
      </c>
      <c r="BE188" s="197">
        <f t="shared" ref="BE188:BE214" si="24">IF(N188="základní",J188,0)</f>
        <v>0</v>
      </c>
      <c r="BF188" s="197">
        <f t="shared" ref="BF188:BF214" si="25">IF(N188="snížená",J188,0)</f>
        <v>0</v>
      </c>
      <c r="BG188" s="197">
        <f t="shared" ref="BG188:BG214" si="26">IF(N188="zákl. přenesená",J188,0)</f>
        <v>0</v>
      </c>
      <c r="BH188" s="197">
        <f t="shared" ref="BH188:BH214" si="27">IF(N188="sníž. přenesená",J188,0)</f>
        <v>0</v>
      </c>
      <c r="BI188" s="197">
        <f t="shared" ref="BI188:BI214" si="28">IF(N188="nulová",J188,0)</f>
        <v>0</v>
      </c>
      <c r="BJ188" s="14" t="s">
        <v>150</v>
      </c>
      <c r="BK188" s="197">
        <f t="shared" ref="BK188:BK214" si="29">ROUND(I188*H188,2)</f>
        <v>0</v>
      </c>
      <c r="BL188" s="14" t="s">
        <v>419</v>
      </c>
      <c r="BM188" s="196" t="s">
        <v>813</v>
      </c>
    </row>
    <row r="189" spans="1:65" s="2" customFormat="1" ht="24.2" customHeight="1">
      <c r="A189" s="31"/>
      <c r="B189" s="32"/>
      <c r="C189" s="198" t="s">
        <v>427</v>
      </c>
      <c r="D189" s="198" t="s">
        <v>174</v>
      </c>
      <c r="E189" s="199" t="s">
        <v>1229</v>
      </c>
      <c r="F189" s="200" t="s">
        <v>1230</v>
      </c>
      <c r="G189" s="201" t="s">
        <v>162</v>
      </c>
      <c r="H189" s="202">
        <v>8</v>
      </c>
      <c r="I189" s="203"/>
      <c r="J189" s="204">
        <f t="shared" si="20"/>
        <v>0</v>
      </c>
      <c r="K189" s="205"/>
      <c r="L189" s="206"/>
      <c r="M189" s="207" t="s">
        <v>1</v>
      </c>
      <c r="N189" s="208" t="s">
        <v>38</v>
      </c>
      <c r="O189" s="68"/>
      <c r="P189" s="194">
        <f t="shared" si="21"/>
        <v>0</v>
      </c>
      <c r="Q189" s="194">
        <v>0</v>
      </c>
      <c r="R189" s="194">
        <f t="shared" si="22"/>
        <v>0</v>
      </c>
      <c r="S189" s="194">
        <v>0</v>
      </c>
      <c r="T189" s="195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1102</v>
      </c>
      <c r="AT189" s="196" t="s">
        <v>174</v>
      </c>
      <c r="AU189" s="196" t="s">
        <v>80</v>
      </c>
      <c r="AY189" s="14" t="s">
        <v>142</v>
      </c>
      <c r="BE189" s="197">
        <f t="shared" si="24"/>
        <v>0</v>
      </c>
      <c r="BF189" s="197">
        <f t="shared" si="25"/>
        <v>0</v>
      </c>
      <c r="BG189" s="197">
        <f t="shared" si="26"/>
        <v>0</v>
      </c>
      <c r="BH189" s="197">
        <f t="shared" si="27"/>
        <v>0</v>
      </c>
      <c r="BI189" s="197">
        <f t="shared" si="28"/>
        <v>0</v>
      </c>
      <c r="BJ189" s="14" t="s">
        <v>150</v>
      </c>
      <c r="BK189" s="197">
        <f t="shared" si="29"/>
        <v>0</v>
      </c>
      <c r="BL189" s="14" t="s">
        <v>419</v>
      </c>
      <c r="BM189" s="196" t="s">
        <v>814</v>
      </c>
    </row>
    <row r="190" spans="1:65" s="2" customFormat="1" ht="24.2" customHeight="1">
      <c r="A190" s="31"/>
      <c r="B190" s="32"/>
      <c r="C190" s="198" t="s">
        <v>431</v>
      </c>
      <c r="D190" s="198" t="s">
        <v>174</v>
      </c>
      <c r="E190" s="199" t="s">
        <v>1231</v>
      </c>
      <c r="F190" s="200" t="s">
        <v>1232</v>
      </c>
      <c r="G190" s="201" t="s">
        <v>162</v>
      </c>
      <c r="H190" s="202">
        <v>6</v>
      </c>
      <c r="I190" s="203"/>
      <c r="J190" s="204">
        <f t="shared" si="20"/>
        <v>0</v>
      </c>
      <c r="K190" s="205"/>
      <c r="L190" s="206"/>
      <c r="M190" s="207" t="s">
        <v>1</v>
      </c>
      <c r="N190" s="208" t="s">
        <v>38</v>
      </c>
      <c r="O190" s="68"/>
      <c r="P190" s="194">
        <f t="shared" si="21"/>
        <v>0</v>
      </c>
      <c r="Q190" s="194">
        <v>0</v>
      </c>
      <c r="R190" s="194">
        <f t="shared" si="22"/>
        <v>0</v>
      </c>
      <c r="S190" s="194">
        <v>0</v>
      </c>
      <c r="T190" s="195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6" t="s">
        <v>1102</v>
      </c>
      <c r="AT190" s="196" t="s">
        <v>174</v>
      </c>
      <c r="AU190" s="196" t="s">
        <v>80</v>
      </c>
      <c r="AY190" s="14" t="s">
        <v>142</v>
      </c>
      <c r="BE190" s="197">
        <f t="shared" si="24"/>
        <v>0</v>
      </c>
      <c r="BF190" s="197">
        <f t="shared" si="25"/>
        <v>0</v>
      </c>
      <c r="BG190" s="197">
        <f t="shared" si="26"/>
        <v>0</v>
      </c>
      <c r="BH190" s="197">
        <f t="shared" si="27"/>
        <v>0</v>
      </c>
      <c r="BI190" s="197">
        <f t="shared" si="28"/>
        <v>0</v>
      </c>
      <c r="BJ190" s="14" t="s">
        <v>150</v>
      </c>
      <c r="BK190" s="197">
        <f t="shared" si="29"/>
        <v>0</v>
      </c>
      <c r="BL190" s="14" t="s">
        <v>419</v>
      </c>
      <c r="BM190" s="196" t="s">
        <v>817</v>
      </c>
    </row>
    <row r="191" spans="1:65" s="2" customFormat="1" ht="24.2" customHeight="1">
      <c r="A191" s="31"/>
      <c r="B191" s="32"/>
      <c r="C191" s="184" t="s">
        <v>435</v>
      </c>
      <c r="D191" s="184" t="s">
        <v>145</v>
      </c>
      <c r="E191" s="185" t="s">
        <v>1233</v>
      </c>
      <c r="F191" s="186" t="s">
        <v>1234</v>
      </c>
      <c r="G191" s="187" t="s">
        <v>482</v>
      </c>
      <c r="H191" s="188">
        <v>6</v>
      </c>
      <c r="I191" s="189"/>
      <c r="J191" s="190">
        <f t="shared" si="20"/>
        <v>0</v>
      </c>
      <c r="K191" s="191"/>
      <c r="L191" s="36"/>
      <c r="M191" s="192" t="s">
        <v>1</v>
      </c>
      <c r="N191" s="193" t="s">
        <v>38</v>
      </c>
      <c r="O191" s="68"/>
      <c r="P191" s="194">
        <f t="shared" si="21"/>
        <v>0</v>
      </c>
      <c r="Q191" s="194">
        <v>0</v>
      </c>
      <c r="R191" s="194">
        <f t="shared" si="22"/>
        <v>0</v>
      </c>
      <c r="S191" s="194">
        <v>0</v>
      </c>
      <c r="T191" s="195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419</v>
      </c>
      <c r="AT191" s="196" t="s">
        <v>145</v>
      </c>
      <c r="AU191" s="196" t="s">
        <v>80</v>
      </c>
      <c r="AY191" s="14" t="s">
        <v>142</v>
      </c>
      <c r="BE191" s="197">
        <f t="shared" si="24"/>
        <v>0</v>
      </c>
      <c r="BF191" s="197">
        <f t="shared" si="25"/>
        <v>0</v>
      </c>
      <c r="BG191" s="197">
        <f t="shared" si="26"/>
        <v>0</v>
      </c>
      <c r="BH191" s="197">
        <f t="shared" si="27"/>
        <v>0</v>
      </c>
      <c r="BI191" s="197">
        <f t="shared" si="28"/>
        <v>0</v>
      </c>
      <c r="BJ191" s="14" t="s">
        <v>150</v>
      </c>
      <c r="BK191" s="197">
        <f t="shared" si="29"/>
        <v>0</v>
      </c>
      <c r="BL191" s="14" t="s">
        <v>419</v>
      </c>
      <c r="BM191" s="196" t="s">
        <v>167</v>
      </c>
    </row>
    <row r="192" spans="1:65" s="2" customFormat="1" ht="14.45" customHeight="1">
      <c r="A192" s="31"/>
      <c r="B192" s="32"/>
      <c r="C192" s="198" t="s">
        <v>441</v>
      </c>
      <c r="D192" s="198" t="s">
        <v>174</v>
      </c>
      <c r="E192" s="199" t="s">
        <v>1235</v>
      </c>
      <c r="F192" s="200" t="s">
        <v>1236</v>
      </c>
      <c r="G192" s="201" t="s">
        <v>1237</v>
      </c>
      <c r="H192" s="202">
        <v>8</v>
      </c>
      <c r="I192" s="203"/>
      <c r="J192" s="204">
        <f t="shared" si="20"/>
        <v>0</v>
      </c>
      <c r="K192" s="205"/>
      <c r="L192" s="206"/>
      <c r="M192" s="207" t="s">
        <v>1</v>
      </c>
      <c r="N192" s="208" t="s">
        <v>38</v>
      </c>
      <c r="O192" s="68"/>
      <c r="P192" s="194">
        <f t="shared" si="21"/>
        <v>0</v>
      </c>
      <c r="Q192" s="194">
        <v>0</v>
      </c>
      <c r="R192" s="194">
        <f t="shared" si="22"/>
        <v>0</v>
      </c>
      <c r="S192" s="194">
        <v>0</v>
      </c>
      <c r="T192" s="195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1102</v>
      </c>
      <c r="AT192" s="196" t="s">
        <v>174</v>
      </c>
      <c r="AU192" s="196" t="s">
        <v>80</v>
      </c>
      <c r="AY192" s="14" t="s">
        <v>142</v>
      </c>
      <c r="BE192" s="197">
        <f t="shared" si="24"/>
        <v>0</v>
      </c>
      <c r="BF192" s="197">
        <f t="shared" si="25"/>
        <v>0</v>
      </c>
      <c r="BG192" s="197">
        <f t="shared" si="26"/>
        <v>0</v>
      </c>
      <c r="BH192" s="197">
        <f t="shared" si="27"/>
        <v>0</v>
      </c>
      <c r="BI192" s="197">
        <f t="shared" si="28"/>
        <v>0</v>
      </c>
      <c r="BJ192" s="14" t="s">
        <v>150</v>
      </c>
      <c r="BK192" s="197">
        <f t="shared" si="29"/>
        <v>0</v>
      </c>
      <c r="BL192" s="14" t="s">
        <v>419</v>
      </c>
      <c r="BM192" s="196" t="s">
        <v>822</v>
      </c>
    </row>
    <row r="193" spans="1:65" s="2" customFormat="1" ht="24.2" customHeight="1">
      <c r="A193" s="31"/>
      <c r="B193" s="32"/>
      <c r="C193" s="184" t="s">
        <v>445</v>
      </c>
      <c r="D193" s="184" t="s">
        <v>145</v>
      </c>
      <c r="E193" s="185" t="s">
        <v>1238</v>
      </c>
      <c r="F193" s="186" t="s">
        <v>1239</v>
      </c>
      <c r="G193" s="187" t="s">
        <v>162</v>
      </c>
      <c r="H193" s="188">
        <v>15</v>
      </c>
      <c r="I193" s="189"/>
      <c r="J193" s="190">
        <f t="shared" si="20"/>
        <v>0</v>
      </c>
      <c r="K193" s="191"/>
      <c r="L193" s="36"/>
      <c r="M193" s="192" t="s">
        <v>1</v>
      </c>
      <c r="N193" s="193" t="s">
        <v>38</v>
      </c>
      <c r="O193" s="68"/>
      <c r="P193" s="194">
        <f t="shared" si="21"/>
        <v>0</v>
      </c>
      <c r="Q193" s="194">
        <v>0</v>
      </c>
      <c r="R193" s="194">
        <f t="shared" si="22"/>
        <v>0</v>
      </c>
      <c r="S193" s="194">
        <v>0</v>
      </c>
      <c r="T193" s="195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419</v>
      </c>
      <c r="AT193" s="196" t="s">
        <v>145</v>
      </c>
      <c r="AU193" s="196" t="s">
        <v>80</v>
      </c>
      <c r="AY193" s="14" t="s">
        <v>142</v>
      </c>
      <c r="BE193" s="197">
        <f t="shared" si="24"/>
        <v>0</v>
      </c>
      <c r="BF193" s="197">
        <f t="shared" si="25"/>
        <v>0</v>
      </c>
      <c r="BG193" s="197">
        <f t="shared" si="26"/>
        <v>0</v>
      </c>
      <c r="BH193" s="197">
        <f t="shared" si="27"/>
        <v>0</v>
      </c>
      <c r="BI193" s="197">
        <f t="shared" si="28"/>
        <v>0</v>
      </c>
      <c r="BJ193" s="14" t="s">
        <v>150</v>
      </c>
      <c r="BK193" s="197">
        <f t="shared" si="29"/>
        <v>0</v>
      </c>
      <c r="BL193" s="14" t="s">
        <v>419</v>
      </c>
      <c r="BM193" s="196" t="s">
        <v>831</v>
      </c>
    </row>
    <row r="194" spans="1:65" s="2" customFormat="1" ht="14.45" customHeight="1">
      <c r="A194" s="31"/>
      <c r="B194" s="32"/>
      <c r="C194" s="198" t="s">
        <v>449</v>
      </c>
      <c r="D194" s="198" t="s">
        <v>174</v>
      </c>
      <c r="E194" s="199" t="s">
        <v>1240</v>
      </c>
      <c r="F194" s="200" t="s">
        <v>1241</v>
      </c>
      <c r="G194" s="201" t="s">
        <v>162</v>
      </c>
      <c r="H194" s="202">
        <v>5</v>
      </c>
      <c r="I194" s="203"/>
      <c r="J194" s="204">
        <f t="shared" si="20"/>
        <v>0</v>
      </c>
      <c r="K194" s="205"/>
      <c r="L194" s="206"/>
      <c r="M194" s="207" t="s">
        <v>1</v>
      </c>
      <c r="N194" s="208" t="s">
        <v>38</v>
      </c>
      <c r="O194" s="68"/>
      <c r="P194" s="194">
        <f t="shared" si="21"/>
        <v>0</v>
      </c>
      <c r="Q194" s="194">
        <v>0</v>
      </c>
      <c r="R194" s="194">
        <f t="shared" si="22"/>
        <v>0</v>
      </c>
      <c r="S194" s="194">
        <v>0</v>
      </c>
      <c r="T194" s="195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1102</v>
      </c>
      <c r="AT194" s="196" t="s">
        <v>174</v>
      </c>
      <c r="AU194" s="196" t="s">
        <v>80</v>
      </c>
      <c r="AY194" s="14" t="s">
        <v>142</v>
      </c>
      <c r="BE194" s="197">
        <f t="shared" si="24"/>
        <v>0</v>
      </c>
      <c r="BF194" s="197">
        <f t="shared" si="25"/>
        <v>0</v>
      </c>
      <c r="BG194" s="197">
        <f t="shared" si="26"/>
        <v>0</v>
      </c>
      <c r="BH194" s="197">
        <f t="shared" si="27"/>
        <v>0</v>
      </c>
      <c r="BI194" s="197">
        <f t="shared" si="28"/>
        <v>0</v>
      </c>
      <c r="BJ194" s="14" t="s">
        <v>150</v>
      </c>
      <c r="BK194" s="197">
        <f t="shared" si="29"/>
        <v>0</v>
      </c>
      <c r="BL194" s="14" t="s">
        <v>419</v>
      </c>
      <c r="BM194" s="196" t="s">
        <v>834</v>
      </c>
    </row>
    <row r="195" spans="1:65" s="2" customFormat="1" ht="14.45" customHeight="1">
      <c r="A195" s="31"/>
      <c r="B195" s="32"/>
      <c r="C195" s="198" t="s">
        <v>453</v>
      </c>
      <c r="D195" s="198" t="s">
        <v>174</v>
      </c>
      <c r="E195" s="199" t="s">
        <v>1242</v>
      </c>
      <c r="F195" s="200" t="s">
        <v>1243</v>
      </c>
      <c r="G195" s="201" t="s">
        <v>162</v>
      </c>
      <c r="H195" s="202">
        <v>1</v>
      </c>
      <c r="I195" s="203"/>
      <c r="J195" s="204">
        <f t="shared" si="20"/>
        <v>0</v>
      </c>
      <c r="K195" s="205"/>
      <c r="L195" s="206"/>
      <c r="M195" s="207" t="s">
        <v>1</v>
      </c>
      <c r="N195" s="208" t="s">
        <v>38</v>
      </c>
      <c r="O195" s="68"/>
      <c r="P195" s="194">
        <f t="shared" si="21"/>
        <v>0</v>
      </c>
      <c r="Q195" s="194">
        <v>0</v>
      </c>
      <c r="R195" s="194">
        <f t="shared" si="22"/>
        <v>0</v>
      </c>
      <c r="S195" s="194">
        <v>0</v>
      </c>
      <c r="T195" s="195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6" t="s">
        <v>1102</v>
      </c>
      <c r="AT195" s="196" t="s">
        <v>174</v>
      </c>
      <c r="AU195" s="196" t="s">
        <v>80</v>
      </c>
      <c r="AY195" s="14" t="s">
        <v>142</v>
      </c>
      <c r="BE195" s="197">
        <f t="shared" si="24"/>
        <v>0</v>
      </c>
      <c r="BF195" s="197">
        <f t="shared" si="25"/>
        <v>0</v>
      </c>
      <c r="BG195" s="197">
        <f t="shared" si="26"/>
        <v>0</v>
      </c>
      <c r="BH195" s="197">
        <f t="shared" si="27"/>
        <v>0</v>
      </c>
      <c r="BI195" s="197">
        <f t="shared" si="28"/>
        <v>0</v>
      </c>
      <c r="BJ195" s="14" t="s">
        <v>150</v>
      </c>
      <c r="BK195" s="197">
        <f t="shared" si="29"/>
        <v>0</v>
      </c>
      <c r="BL195" s="14" t="s">
        <v>419</v>
      </c>
      <c r="BM195" s="196" t="s">
        <v>1244</v>
      </c>
    </row>
    <row r="196" spans="1:65" s="2" customFormat="1" ht="14.45" customHeight="1">
      <c r="A196" s="31"/>
      <c r="B196" s="32"/>
      <c r="C196" s="198" t="s">
        <v>457</v>
      </c>
      <c r="D196" s="198" t="s">
        <v>174</v>
      </c>
      <c r="E196" s="199" t="s">
        <v>1245</v>
      </c>
      <c r="F196" s="200" t="s">
        <v>1246</v>
      </c>
      <c r="G196" s="201" t="s">
        <v>162</v>
      </c>
      <c r="H196" s="202">
        <v>1</v>
      </c>
      <c r="I196" s="203"/>
      <c r="J196" s="204">
        <f t="shared" si="20"/>
        <v>0</v>
      </c>
      <c r="K196" s="205"/>
      <c r="L196" s="206"/>
      <c r="M196" s="207" t="s">
        <v>1</v>
      </c>
      <c r="N196" s="208" t="s">
        <v>38</v>
      </c>
      <c r="O196" s="68"/>
      <c r="P196" s="194">
        <f t="shared" si="21"/>
        <v>0</v>
      </c>
      <c r="Q196" s="194">
        <v>0</v>
      </c>
      <c r="R196" s="194">
        <f t="shared" si="22"/>
        <v>0</v>
      </c>
      <c r="S196" s="194">
        <v>0</v>
      </c>
      <c r="T196" s="195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1102</v>
      </c>
      <c r="AT196" s="196" t="s">
        <v>174</v>
      </c>
      <c r="AU196" s="196" t="s">
        <v>80</v>
      </c>
      <c r="AY196" s="14" t="s">
        <v>142</v>
      </c>
      <c r="BE196" s="197">
        <f t="shared" si="24"/>
        <v>0</v>
      </c>
      <c r="BF196" s="197">
        <f t="shared" si="25"/>
        <v>0</v>
      </c>
      <c r="BG196" s="197">
        <f t="shared" si="26"/>
        <v>0</v>
      </c>
      <c r="BH196" s="197">
        <f t="shared" si="27"/>
        <v>0</v>
      </c>
      <c r="BI196" s="197">
        <f t="shared" si="28"/>
        <v>0</v>
      </c>
      <c r="BJ196" s="14" t="s">
        <v>150</v>
      </c>
      <c r="BK196" s="197">
        <f t="shared" si="29"/>
        <v>0</v>
      </c>
      <c r="BL196" s="14" t="s">
        <v>419</v>
      </c>
      <c r="BM196" s="196" t="s">
        <v>1247</v>
      </c>
    </row>
    <row r="197" spans="1:65" s="2" customFormat="1" ht="14.45" customHeight="1">
      <c r="A197" s="31"/>
      <c r="B197" s="32"/>
      <c r="C197" s="184" t="s">
        <v>461</v>
      </c>
      <c r="D197" s="184" t="s">
        <v>145</v>
      </c>
      <c r="E197" s="185" t="s">
        <v>1248</v>
      </c>
      <c r="F197" s="186" t="s">
        <v>1249</v>
      </c>
      <c r="G197" s="187" t="s">
        <v>162</v>
      </c>
      <c r="H197" s="188">
        <v>3</v>
      </c>
      <c r="I197" s="189"/>
      <c r="J197" s="190">
        <f t="shared" si="20"/>
        <v>0</v>
      </c>
      <c r="K197" s="191"/>
      <c r="L197" s="36"/>
      <c r="M197" s="192" t="s">
        <v>1</v>
      </c>
      <c r="N197" s="193" t="s">
        <v>38</v>
      </c>
      <c r="O197" s="68"/>
      <c r="P197" s="194">
        <f t="shared" si="21"/>
        <v>0</v>
      </c>
      <c r="Q197" s="194">
        <v>0</v>
      </c>
      <c r="R197" s="194">
        <f t="shared" si="22"/>
        <v>0</v>
      </c>
      <c r="S197" s="194">
        <v>0</v>
      </c>
      <c r="T197" s="195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6" t="s">
        <v>419</v>
      </c>
      <c r="AT197" s="196" t="s">
        <v>145</v>
      </c>
      <c r="AU197" s="196" t="s">
        <v>80</v>
      </c>
      <c r="AY197" s="14" t="s">
        <v>142</v>
      </c>
      <c r="BE197" s="197">
        <f t="shared" si="24"/>
        <v>0</v>
      </c>
      <c r="BF197" s="197">
        <f t="shared" si="25"/>
        <v>0</v>
      </c>
      <c r="BG197" s="197">
        <f t="shared" si="26"/>
        <v>0</v>
      </c>
      <c r="BH197" s="197">
        <f t="shared" si="27"/>
        <v>0</v>
      </c>
      <c r="BI197" s="197">
        <f t="shared" si="28"/>
        <v>0</v>
      </c>
      <c r="BJ197" s="14" t="s">
        <v>150</v>
      </c>
      <c r="BK197" s="197">
        <f t="shared" si="29"/>
        <v>0</v>
      </c>
      <c r="BL197" s="14" t="s">
        <v>419</v>
      </c>
      <c r="BM197" s="196" t="s">
        <v>1250</v>
      </c>
    </row>
    <row r="198" spans="1:65" s="2" customFormat="1" ht="14.45" customHeight="1">
      <c r="A198" s="31"/>
      <c r="B198" s="32"/>
      <c r="C198" s="198" t="s">
        <v>465</v>
      </c>
      <c r="D198" s="198" t="s">
        <v>174</v>
      </c>
      <c r="E198" s="199" t="s">
        <v>1251</v>
      </c>
      <c r="F198" s="200" t="s">
        <v>1252</v>
      </c>
      <c r="G198" s="201" t="s">
        <v>162</v>
      </c>
      <c r="H198" s="202">
        <v>3</v>
      </c>
      <c r="I198" s="203"/>
      <c r="J198" s="204">
        <f t="shared" si="20"/>
        <v>0</v>
      </c>
      <c r="K198" s="205"/>
      <c r="L198" s="206"/>
      <c r="M198" s="207" t="s">
        <v>1</v>
      </c>
      <c r="N198" s="208" t="s">
        <v>38</v>
      </c>
      <c r="O198" s="68"/>
      <c r="P198" s="194">
        <f t="shared" si="21"/>
        <v>0</v>
      </c>
      <c r="Q198" s="194">
        <v>0</v>
      </c>
      <c r="R198" s="194">
        <f t="shared" si="22"/>
        <v>0</v>
      </c>
      <c r="S198" s="194">
        <v>0</v>
      </c>
      <c r="T198" s="195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1102</v>
      </c>
      <c r="AT198" s="196" t="s">
        <v>174</v>
      </c>
      <c r="AU198" s="196" t="s">
        <v>80</v>
      </c>
      <c r="AY198" s="14" t="s">
        <v>142</v>
      </c>
      <c r="BE198" s="197">
        <f t="shared" si="24"/>
        <v>0</v>
      </c>
      <c r="BF198" s="197">
        <f t="shared" si="25"/>
        <v>0</v>
      </c>
      <c r="BG198" s="197">
        <f t="shared" si="26"/>
        <v>0</v>
      </c>
      <c r="BH198" s="197">
        <f t="shared" si="27"/>
        <v>0</v>
      </c>
      <c r="BI198" s="197">
        <f t="shared" si="28"/>
        <v>0</v>
      </c>
      <c r="BJ198" s="14" t="s">
        <v>150</v>
      </c>
      <c r="BK198" s="197">
        <f t="shared" si="29"/>
        <v>0</v>
      </c>
      <c r="BL198" s="14" t="s">
        <v>419</v>
      </c>
      <c r="BM198" s="196" t="s">
        <v>172</v>
      </c>
    </row>
    <row r="199" spans="1:65" s="2" customFormat="1" ht="24.2" customHeight="1">
      <c r="A199" s="31"/>
      <c r="B199" s="32"/>
      <c r="C199" s="184" t="s">
        <v>469</v>
      </c>
      <c r="D199" s="184" t="s">
        <v>145</v>
      </c>
      <c r="E199" s="185" t="s">
        <v>1253</v>
      </c>
      <c r="F199" s="186" t="s">
        <v>1254</v>
      </c>
      <c r="G199" s="187" t="s">
        <v>482</v>
      </c>
      <c r="H199" s="188">
        <v>51</v>
      </c>
      <c r="I199" s="189"/>
      <c r="J199" s="190">
        <f t="shared" si="20"/>
        <v>0</v>
      </c>
      <c r="K199" s="191"/>
      <c r="L199" s="36"/>
      <c r="M199" s="192" t="s">
        <v>1</v>
      </c>
      <c r="N199" s="193" t="s">
        <v>38</v>
      </c>
      <c r="O199" s="68"/>
      <c r="P199" s="194">
        <f t="shared" si="21"/>
        <v>0</v>
      </c>
      <c r="Q199" s="194">
        <v>0</v>
      </c>
      <c r="R199" s="194">
        <f t="shared" si="22"/>
        <v>0</v>
      </c>
      <c r="S199" s="194">
        <v>0</v>
      </c>
      <c r="T199" s="195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6" t="s">
        <v>419</v>
      </c>
      <c r="AT199" s="196" t="s">
        <v>145</v>
      </c>
      <c r="AU199" s="196" t="s">
        <v>80</v>
      </c>
      <c r="AY199" s="14" t="s">
        <v>142</v>
      </c>
      <c r="BE199" s="197">
        <f t="shared" si="24"/>
        <v>0</v>
      </c>
      <c r="BF199" s="197">
        <f t="shared" si="25"/>
        <v>0</v>
      </c>
      <c r="BG199" s="197">
        <f t="shared" si="26"/>
        <v>0</v>
      </c>
      <c r="BH199" s="197">
        <f t="shared" si="27"/>
        <v>0</v>
      </c>
      <c r="BI199" s="197">
        <f t="shared" si="28"/>
        <v>0</v>
      </c>
      <c r="BJ199" s="14" t="s">
        <v>150</v>
      </c>
      <c r="BK199" s="197">
        <f t="shared" si="29"/>
        <v>0</v>
      </c>
      <c r="BL199" s="14" t="s">
        <v>419</v>
      </c>
      <c r="BM199" s="196" t="s">
        <v>1255</v>
      </c>
    </row>
    <row r="200" spans="1:65" s="2" customFormat="1" ht="14.45" customHeight="1">
      <c r="A200" s="31"/>
      <c r="B200" s="32"/>
      <c r="C200" s="198" t="s">
        <v>473</v>
      </c>
      <c r="D200" s="198" t="s">
        <v>174</v>
      </c>
      <c r="E200" s="199" t="s">
        <v>1256</v>
      </c>
      <c r="F200" s="200" t="s">
        <v>1257</v>
      </c>
      <c r="G200" s="201" t="s">
        <v>482</v>
      </c>
      <c r="H200" s="202">
        <v>51</v>
      </c>
      <c r="I200" s="203"/>
      <c r="J200" s="204">
        <f t="shared" si="20"/>
        <v>0</v>
      </c>
      <c r="K200" s="205"/>
      <c r="L200" s="206"/>
      <c r="M200" s="207" t="s">
        <v>1</v>
      </c>
      <c r="N200" s="208" t="s">
        <v>38</v>
      </c>
      <c r="O200" s="68"/>
      <c r="P200" s="194">
        <f t="shared" si="21"/>
        <v>0</v>
      </c>
      <c r="Q200" s="194">
        <v>0</v>
      </c>
      <c r="R200" s="194">
        <f t="shared" si="22"/>
        <v>0</v>
      </c>
      <c r="S200" s="194">
        <v>0</v>
      </c>
      <c r="T200" s="195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1102</v>
      </c>
      <c r="AT200" s="196" t="s">
        <v>174</v>
      </c>
      <c r="AU200" s="196" t="s">
        <v>80</v>
      </c>
      <c r="AY200" s="14" t="s">
        <v>142</v>
      </c>
      <c r="BE200" s="197">
        <f t="shared" si="24"/>
        <v>0</v>
      </c>
      <c r="BF200" s="197">
        <f t="shared" si="25"/>
        <v>0</v>
      </c>
      <c r="BG200" s="197">
        <f t="shared" si="26"/>
        <v>0</v>
      </c>
      <c r="BH200" s="197">
        <f t="shared" si="27"/>
        <v>0</v>
      </c>
      <c r="BI200" s="197">
        <f t="shared" si="28"/>
        <v>0</v>
      </c>
      <c r="BJ200" s="14" t="s">
        <v>150</v>
      </c>
      <c r="BK200" s="197">
        <f t="shared" si="29"/>
        <v>0</v>
      </c>
      <c r="BL200" s="14" t="s">
        <v>419</v>
      </c>
      <c r="BM200" s="196" t="s">
        <v>1258</v>
      </c>
    </row>
    <row r="201" spans="1:65" s="2" customFormat="1" ht="24.2" customHeight="1">
      <c r="A201" s="31"/>
      <c r="B201" s="32"/>
      <c r="C201" s="184" t="s">
        <v>479</v>
      </c>
      <c r="D201" s="184" t="s">
        <v>145</v>
      </c>
      <c r="E201" s="185" t="s">
        <v>1259</v>
      </c>
      <c r="F201" s="186" t="s">
        <v>1260</v>
      </c>
      <c r="G201" s="187" t="s">
        <v>482</v>
      </c>
      <c r="H201" s="188">
        <v>53</v>
      </c>
      <c r="I201" s="189"/>
      <c r="J201" s="190">
        <f t="shared" si="20"/>
        <v>0</v>
      </c>
      <c r="K201" s="191"/>
      <c r="L201" s="36"/>
      <c r="M201" s="192" t="s">
        <v>1</v>
      </c>
      <c r="N201" s="193" t="s">
        <v>38</v>
      </c>
      <c r="O201" s="68"/>
      <c r="P201" s="194">
        <f t="shared" si="21"/>
        <v>0</v>
      </c>
      <c r="Q201" s="194">
        <v>0</v>
      </c>
      <c r="R201" s="194">
        <f t="shared" si="22"/>
        <v>0</v>
      </c>
      <c r="S201" s="194">
        <v>0</v>
      </c>
      <c r="T201" s="195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6" t="s">
        <v>419</v>
      </c>
      <c r="AT201" s="196" t="s">
        <v>145</v>
      </c>
      <c r="AU201" s="196" t="s">
        <v>80</v>
      </c>
      <c r="AY201" s="14" t="s">
        <v>142</v>
      </c>
      <c r="BE201" s="197">
        <f t="shared" si="24"/>
        <v>0</v>
      </c>
      <c r="BF201" s="197">
        <f t="shared" si="25"/>
        <v>0</v>
      </c>
      <c r="BG201" s="197">
        <f t="shared" si="26"/>
        <v>0</v>
      </c>
      <c r="BH201" s="197">
        <f t="shared" si="27"/>
        <v>0</v>
      </c>
      <c r="BI201" s="197">
        <f t="shared" si="28"/>
        <v>0</v>
      </c>
      <c r="BJ201" s="14" t="s">
        <v>150</v>
      </c>
      <c r="BK201" s="197">
        <f t="shared" si="29"/>
        <v>0</v>
      </c>
      <c r="BL201" s="14" t="s">
        <v>419</v>
      </c>
      <c r="BM201" s="196" t="s">
        <v>1261</v>
      </c>
    </row>
    <row r="202" spans="1:65" s="2" customFormat="1" ht="14.45" customHeight="1">
      <c r="A202" s="31"/>
      <c r="B202" s="32"/>
      <c r="C202" s="198" t="s">
        <v>484</v>
      </c>
      <c r="D202" s="198" t="s">
        <v>174</v>
      </c>
      <c r="E202" s="199" t="s">
        <v>1262</v>
      </c>
      <c r="F202" s="200" t="s">
        <v>1263</v>
      </c>
      <c r="G202" s="201" t="s">
        <v>482</v>
      </c>
      <c r="H202" s="202">
        <v>53</v>
      </c>
      <c r="I202" s="203"/>
      <c r="J202" s="204">
        <f t="shared" si="20"/>
        <v>0</v>
      </c>
      <c r="K202" s="205"/>
      <c r="L202" s="206"/>
      <c r="M202" s="207" t="s">
        <v>1</v>
      </c>
      <c r="N202" s="208" t="s">
        <v>38</v>
      </c>
      <c r="O202" s="68"/>
      <c r="P202" s="194">
        <f t="shared" si="21"/>
        <v>0</v>
      </c>
      <c r="Q202" s="194">
        <v>0</v>
      </c>
      <c r="R202" s="194">
        <f t="shared" si="22"/>
        <v>0</v>
      </c>
      <c r="S202" s="194">
        <v>0</v>
      </c>
      <c r="T202" s="195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1102</v>
      </c>
      <c r="AT202" s="196" t="s">
        <v>174</v>
      </c>
      <c r="AU202" s="196" t="s">
        <v>80</v>
      </c>
      <c r="AY202" s="14" t="s">
        <v>142</v>
      </c>
      <c r="BE202" s="197">
        <f t="shared" si="24"/>
        <v>0</v>
      </c>
      <c r="BF202" s="197">
        <f t="shared" si="25"/>
        <v>0</v>
      </c>
      <c r="BG202" s="197">
        <f t="shared" si="26"/>
        <v>0</v>
      </c>
      <c r="BH202" s="197">
        <f t="shared" si="27"/>
        <v>0</v>
      </c>
      <c r="BI202" s="197">
        <f t="shared" si="28"/>
        <v>0</v>
      </c>
      <c r="BJ202" s="14" t="s">
        <v>150</v>
      </c>
      <c r="BK202" s="197">
        <f t="shared" si="29"/>
        <v>0</v>
      </c>
      <c r="BL202" s="14" t="s">
        <v>419</v>
      </c>
      <c r="BM202" s="196" t="s">
        <v>1264</v>
      </c>
    </row>
    <row r="203" spans="1:65" s="2" customFormat="1" ht="24.2" customHeight="1">
      <c r="A203" s="31"/>
      <c r="B203" s="32"/>
      <c r="C203" s="184" t="s">
        <v>488</v>
      </c>
      <c r="D203" s="184" t="s">
        <v>145</v>
      </c>
      <c r="E203" s="185" t="s">
        <v>1265</v>
      </c>
      <c r="F203" s="186" t="s">
        <v>1266</v>
      </c>
      <c r="G203" s="187" t="s">
        <v>482</v>
      </c>
      <c r="H203" s="188">
        <v>15</v>
      </c>
      <c r="I203" s="189"/>
      <c r="J203" s="190">
        <f t="shared" si="20"/>
        <v>0</v>
      </c>
      <c r="K203" s="191"/>
      <c r="L203" s="36"/>
      <c r="M203" s="192" t="s">
        <v>1</v>
      </c>
      <c r="N203" s="193" t="s">
        <v>38</v>
      </c>
      <c r="O203" s="68"/>
      <c r="P203" s="194">
        <f t="shared" si="21"/>
        <v>0</v>
      </c>
      <c r="Q203" s="194">
        <v>0</v>
      </c>
      <c r="R203" s="194">
        <f t="shared" si="22"/>
        <v>0</v>
      </c>
      <c r="S203" s="194">
        <v>0</v>
      </c>
      <c r="T203" s="195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6" t="s">
        <v>419</v>
      </c>
      <c r="AT203" s="196" t="s">
        <v>145</v>
      </c>
      <c r="AU203" s="196" t="s">
        <v>80</v>
      </c>
      <c r="AY203" s="14" t="s">
        <v>142</v>
      </c>
      <c r="BE203" s="197">
        <f t="shared" si="24"/>
        <v>0</v>
      </c>
      <c r="BF203" s="197">
        <f t="shared" si="25"/>
        <v>0</v>
      </c>
      <c r="BG203" s="197">
        <f t="shared" si="26"/>
        <v>0</v>
      </c>
      <c r="BH203" s="197">
        <f t="shared" si="27"/>
        <v>0</v>
      </c>
      <c r="BI203" s="197">
        <f t="shared" si="28"/>
        <v>0</v>
      </c>
      <c r="BJ203" s="14" t="s">
        <v>150</v>
      </c>
      <c r="BK203" s="197">
        <f t="shared" si="29"/>
        <v>0</v>
      </c>
      <c r="BL203" s="14" t="s">
        <v>419</v>
      </c>
      <c r="BM203" s="196" t="s">
        <v>1267</v>
      </c>
    </row>
    <row r="204" spans="1:65" s="2" customFormat="1" ht="14.45" customHeight="1">
      <c r="A204" s="31"/>
      <c r="B204" s="32"/>
      <c r="C204" s="198" t="s">
        <v>494</v>
      </c>
      <c r="D204" s="198" t="s">
        <v>174</v>
      </c>
      <c r="E204" s="199" t="s">
        <v>1268</v>
      </c>
      <c r="F204" s="200" t="s">
        <v>1269</v>
      </c>
      <c r="G204" s="201" t="s">
        <v>482</v>
      </c>
      <c r="H204" s="202">
        <v>15</v>
      </c>
      <c r="I204" s="203"/>
      <c r="J204" s="204">
        <f t="shared" si="20"/>
        <v>0</v>
      </c>
      <c r="K204" s="205"/>
      <c r="L204" s="206"/>
      <c r="M204" s="207" t="s">
        <v>1</v>
      </c>
      <c r="N204" s="208" t="s">
        <v>38</v>
      </c>
      <c r="O204" s="68"/>
      <c r="P204" s="194">
        <f t="shared" si="21"/>
        <v>0</v>
      </c>
      <c r="Q204" s="194">
        <v>0</v>
      </c>
      <c r="R204" s="194">
        <f t="shared" si="22"/>
        <v>0</v>
      </c>
      <c r="S204" s="194">
        <v>0</v>
      </c>
      <c r="T204" s="195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6" t="s">
        <v>1102</v>
      </c>
      <c r="AT204" s="196" t="s">
        <v>174</v>
      </c>
      <c r="AU204" s="196" t="s">
        <v>80</v>
      </c>
      <c r="AY204" s="14" t="s">
        <v>142</v>
      </c>
      <c r="BE204" s="197">
        <f t="shared" si="24"/>
        <v>0</v>
      </c>
      <c r="BF204" s="197">
        <f t="shared" si="25"/>
        <v>0</v>
      </c>
      <c r="BG204" s="197">
        <f t="shared" si="26"/>
        <v>0</v>
      </c>
      <c r="BH204" s="197">
        <f t="shared" si="27"/>
        <v>0</v>
      </c>
      <c r="BI204" s="197">
        <f t="shared" si="28"/>
        <v>0</v>
      </c>
      <c r="BJ204" s="14" t="s">
        <v>150</v>
      </c>
      <c r="BK204" s="197">
        <f t="shared" si="29"/>
        <v>0</v>
      </c>
      <c r="BL204" s="14" t="s">
        <v>419</v>
      </c>
      <c r="BM204" s="196" t="s">
        <v>1270</v>
      </c>
    </row>
    <row r="205" spans="1:65" s="2" customFormat="1" ht="24.2" customHeight="1">
      <c r="A205" s="31"/>
      <c r="B205" s="32"/>
      <c r="C205" s="184" t="s">
        <v>498</v>
      </c>
      <c r="D205" s="184" t="s">
        <v>145</v>
      </c>
      <c r="E205" s="185" t="s">
        <v>1271</v>
      </c>
      <c r="F205" s="186" t="s">
        <v>1272</v>
      </c>
      <c r="G205" s="187" t="s">
        <v>482</v>
      </c>
      <c r="H205" s="188">
        <v>345</v>
      </c>
      <c r="I205" s="189"/>
      <c r="J205" s="190">
        <f t="shared" si="20"/>
        <v>0</v>
      </c>
      <c r="K205" s="191"/>
      <c r="L205" s="36"/>
      <c r="M205" s="192" t="s">
        <v>1</v>
      </c>
      <c r="N205" s="193" t="s">
        <v>38</v>
      </c>
      <c r="O205" s="68"/>
      <c r="P205" s="194">
        <f t="shared" si="21"/>
        <v>0</v>
      </c>
      <c r="Q205" s="194">
        <v>0</v>
      </c>
      <c r="R205" s="194">
        <f t="shared" si="22"/>
        <v>0</v>
      </c>
      <c r="S205" s="194">
        <v>0</v>
      </c>
      <c r="T205" s="195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6" t="s">
        <v>419</v>
      </c>
      <c r="AT205" s="196" t="s">
        <v>145</v>
      </c>
      <c r="AU205" s="196" t="s">
        <v>80</v>
      </c>
      <c r="AY205" s="14" t="s">
        <v>142</v>
      </c>
      <c r="BE205" s="197">
        <f t="shared" si="24"/>
        <v>0</v>
      </c>
      <c r="BF205" s="197">
        <f t="shared" si="25"/>
        <v>0</v>
      </c>
      <c r="BG205" s="197">
        <f t="shared" si="26"/>
        <v>0</v>
      </c>
      <c r="BH205" s="197">
        <f t="shared" si="27"/>
        <v>0</v>
      </c>
      <c r="BI205" s="197">
        <f t="shared" si="28"/>
        <v>0</v>
      </c>
      <c r="BJ205" s="14" t="s">
        <v>150</v>
      </c>
      <c r="BK205" s="197">
        <f t="shared" si="29"/>
        <v>0</v>
      </c>
      <c r="BL205" s="14" t="s">
        <v>419</v>
      </c>
      <c r="BM205" s="196" t="s">
        <v>194</v>
      </c>
    </row>
    <row r="206" spans="1:65" s="2" customFormat="1" ht="14.45" customHeight="1">
      <c r="A206" s="31"/>
      <c r="B206" s="32"/>
      <c r="C206" s="198" t="s">
        <v>502</v>
      </c>
      <c r="D206" s="198" t="s">
        <v>174</v>
      </c>
      <c r="E206" s="199" t="s">
        <v>1273</v>
      </c>
      <c r="F206" s="200" t="s">
        <v>1274</v>
      </c>
      <c r="G206" s="201" t="s">
        <v>482</v>
      </c>
      <c r="H206" s="202">
        <v>345</v>
      </c>
      <c r="I206" s="203"/>
      <c r="J206" s="204">
        <f t="shared" si="20"/>
        <v>0</v>
      </c>
      <c r="K206" s="205"/>
      <c r="L206" s="206"/>
      <c r="M206" s="207" t="s">
        <v>1</v>
      </c>
      <c r="N206" s="208" t="s">
        <v>38</v>
      </c>
      <c r="O206" s="68"/>
      <c r="P206" s="194">
        <f t="shared" si="21"/>
        <v>0</v>
      </c>
      <c r="Q206" s="194">
        <v>0</v>
      </c>
      <c r="R206" s="194">
        <f t="shared" si="22"/>
        <v>0</v>
      </c>
      <c r="S206" s="194">
        <v>0</v>
      </c>
      <c r="T206" s="195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1102</v>
      </c>
      <c r="AT206" s="196" t="s">
        <v>174</v>
      </c>
      <c r="AU206" s="196" t="s">
        <v>80</v>
      </c>
      <c r="AY206" s="14" t="s">
        <v>142</v>
      </c>
      <c r="BE206" s="197">
        <f t="shared" si="24"/>
        <v>0</v>
      </c>
      <c r="BF206" s="197">
        <f t="shared" si="25"/>
        <v>0</v>
      </c>
      <c r="BG206" s="197">
        <f t="shared" si="26"/>
        <v>0</v>
      </c>
      <c r="BH206" s="197">
        <f t="shared" si="27"/>
        <v>0</v>
      </c>
      <c r="BI206" s="197">
        <f t="shared" si="28"/>
        <v>0</v>
      </c>
      <c r="BJ206" s="14" t="s">
        <v>150</v>
      </c>
      <c r="BK206" s="197">
        <f t="shared" si="29"/>
        <v>0</v>
      </c>
      <c r="BL206" s="14" t="s">
        <v>419</v>
      </c>
      <c r="BM206" s="196" t="s">
        <v>1275</v>
      </c>
    </row>
    <row r="207" spans="1:65" s="2" customFormat="1" ht="24.2" customHeight="1">
      <c r="A207" s="31"/>
      <c r="B207" s="32"/>
      <c r="C207" s="184" t="s">
        <v>506</v>
      </c>
      <c r="D207" s="184" t="s">
        <v>145</v>
      </c>
      <c r="E207" s="185" t="s">
        <v>1276</v>
      </c>
      <c r="F207" s="186" t="s">
        <v>1277</v>
      </c>
      <c r="G207" s="187" t="s">
        <v>482</v>
      </c>
      <c r="H207" s="188">
        <v>418</v>
      </c>
      <c r="I207" s="189"/>
      <c r="J207" s="190">
        <f t="shared" si="20"/>
        <v>0</v>
      </c>
      <c r="K207" s="191"/>
      <c r="L207" s="36"/>
      <c r="M207" s="192" t="s">
        <v>1</v>
      </c>
      <c r="N207" s="193" t="s">
        <v>38</v>
      </c>
      <c r="O207" s="68"/>
      <c r="P207" s="194">
        <f t="shared" si="21"/>
        <v>0</v>
      </c>
      <c r="Q207" s="194">
        <v>0</v>
      </c>
      <c r="R207" s="194">
        <f t="shared" si="22"/>
        <v>0</v>
      </c>
      <c r="S207" s="194">
        <v>0</v>
      </c>
      <c r="T207" s="195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419</v>
      </c>
      <c r="AT207" s="196" t="s">
        <v>145</v>
      </c>
      <c r="AU207" s="196" t="s">
        <v>80</v>
      </c>
      <c r="AY207" s="14" t="s">
        <v>142</v>
      </c>
      <c r="BE207" s="197">
        <f t="shared" si="24"/>
        <v>0</v>
      </c>
      <c r="BF207" s="197">
        <f t="shared" si="25"/>
        <v>0</v>
      </c>
      <c r="BG207" s="197">
        <f t="shared" si="26"/>
        <v>0</v>
      </c>
      <c r="BH207" s="197">
        <f t="shared" si="27"/>
        <v>0</v>
      </c>
      <c r="BI207" s="197">
        <f t="shared" si="28"/>
        <v>0</v>
      </c>
      <c r="BJ207" s="14" t="s">
        <v>150</v>
      </c>
      <c r="BK207" s="197">
        <f t="shared" si="29"/>
        <v>0</v>
      </c>
      <c r="BL207" s="14" t="s">
        <v>419</v>
      </c>
      <c r="BM207" s="196" t="s">
        <v>1278</v>
      </c>
    </row>
    <row r="208" spans="1:65" s="2" customFormat="1" ht="14.45" customHeight="1">
      <c r="A208" s="31"/>
      <c r="B208" s="32"/>
      <c r="C208" s="198" t="s">
        <v>510</v>
      </c>
      <c r="D208" s="198" t="s">
        <v>174</v>
      </c>
      <c r="E208" s="199" t="s">
        <v>1279</v>
      </c>
      <c r="F208" s="200" t="s">
        <v>1280</v>
      </c>
      <c r="G208" s="201" t="s">
        <v>482</v>
      </c>
      <c r="H208" s="202">
        <v>418</v>
      </c>
      <c r="I208" s="203"/>
      <c r="J208" s="204">
        <f t="shared" si="20"/>
        <v>0</v>
      </c>
      <c r="K208" s="205"/>
      <c r="L208" s="206"/>
      <c r="M208" s="207" t="s">
        <v>1</v>
      </c>
      <c r="N208" s="208" t="s">
        <v>38</v>
      </c>
      <c r="O208" s="68"/>
      <c r="P208" s="194">
        <f t="shared" si="21"/>
        <v>0</v>
      </c>
      <c r="Q208" s="194">
        <v>0</v>
      </c>
      <c r="R208" s="194">
        <f t="shared" si="22"/>
        <v>0</v>
      </c>
      <c r="S208" s="194">
        <v>0</v>
      </c>
      <c r="T208" s="195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6" t="s">
        <v>1102</v>
      </c>
      <c r="AT208" s="196" t="s">
        <v>174</v>
      </c>
      <c r="AU208" s="196" t="s">
        <v>80</v>
      </c>
      <c r="AY208" s="14" t="s">
        <v>142</v>
      </c>
      <c r="BE208" s="197">
        <f t="shared" si="24"/>
        <v>0</v>
      </c>
      <c r="BF208" s="197">
        <f t="shared" si="25"/>
        <v>0</v>
      </c>
      <c r="BG208" s="197">
        <f t="shared" si="26"/>
        <v>0</v>
      </c>
      <c r="BH208" s="197">
        <f t="shared" si="27"/>
        <v>0</v>
      </c>
      <c r="BI208" s="197">
        <f t="shared" si="28"/>
        <v>0</v>
      </c>
      <c r="BJ208" s="14" t="s">
        <v>150</v>
      </c>
      <c r="BK208" s="197">
        <f t="shared" si="29"/>
        <v>0</v>
      </c>
      <c r="BL208" s="14" t="s">
        <v>419</v>
      </c>
      <c r="BM208" s="196" t="s">
        <v>203</v>
      </c>
    </row>
    <row r="209" spans="1:65" s="2" customFormat="1" ht="24.2" customHeight="1">
      <c r="A209" s="31"/>
      <c r="B209" s="32"/>
      <c r="C209" s="184" t="s">
        <v>514</v>
      </c>
      <c r="D209" s="184" t="s">
        <v>145</v>
      </c>
      <c r="E209" s="185" t="s">
        <v>1281</v>
      </c>
      <c r="F209" s="186" t="s">
        <v>1282</v>
      </c>
      <c r="G209" s="187" t="s">
        <v>482</v>
      </c>
      <c r="H209" s="188">
        <v>44</v>
      </c>
      <c r="I209" s="189"/>
      <c r="J209" s="190">
        <f t="shared" si="20"/>
        <v>0</v>
      </c>
      <c r="K209" s="191"/>
      <c r="L209" s="36"/>
      <c r="M209" s="192" t="s">
        <v>1</v>
      </c>
      <c r="N209" s="193" t="s">
        <v>38</v>
      </c>
      <c r="O209" s="68"/>
      <c r="P209" s="194">
        <f t="shared" si="21"/>
        <v>0</v>
      </c>
      <c r="Q209" s="194">
        <v>0</v>
      </c>
      <c r="R209" s="194">
        <f t="shared" si="22"/>
        <v>0</v>
      </c>
      <c r="S209" s="194">
        <v>0</v>
      </c>
      <c r="T209" s="195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6" t="s">
        <v>419</v>
      </c>
      <c r="AT209" s="196" t="s">
        <v>145</v>
      </c>
      <c r="AU209" s="196" t="s">
        <v>80</v>
      </c>
      <c r="AY209" s="14" t="s">
        <v>142</v>
      </c>
      <c r="BE209" s="197">
        <f t="shared" si="24"/>
        <v>0</v>
      </c>
      <c r="BF209" s="197">
        <f t="shared" si="25"/>
        <v>0</v>
      </c>
      <c r="BG209" s="197">
        <f t="shared" si="26"/>
        <v>0</v>
      </c>
      <c r="BH209" s="197">
        <f t="shared" si="27"/>
        <v>0</v>
      </c>
      <c r="BI209" s="197">
        <f t="shared" si="28"/>
        <v>0</v>
      </c>
      <c r="BJ209" s="14" t="s">
        <v>150</v>
      </c>
      <c r="BK209" s="197">
        <f t="shared" si="29"/>
        <v>0</v>
      </c>
      <c r="BL209" s="14" t="s">
        <v>419</v>
      </c>
      <c r="BM209" s="196" t="s">
        <v>1283</v>
      </c>
    </row>
    <row r="210" spans="1:65" s="2" customFormat="1" ht="14.45" customHeight="1">
      <c r="A210" s="31"/>
      <c r="B210" s="32"/>
      <c r="C210" s="198" t="s">
        <v>518</v>
      </c>
      <c r="D210" s="198" t="s">
        <v>174</v>
      </c>
      <c r="E210" s="199" t="s">
        <v>1284</v>
      </c>
      <c r="F210" s="200" t="s">
        <v>1285</v>
      </c>
      <c r="G210" s="201" t="s">
        <v>482</v>
      </c>
      <c r="H210" s="202">
        <v>44</v>
      </c>
      <c r="I210" s="203"/>
      <c r="J210" s="204">
        <f t="shared" si="20"/>
        <v>0</v>
      </c>
      <c r="K210" s="205"/>
      <c r="L210" s="206"/>
      <c r="M210" s="207" t="s">
        <v>1</v>
      </c>
      <c r="N210" s="208" t="s">
        <v>38</v>
      </c>
      <c r="O210" s="68"/>
      <c r="P210" s="194">
        <f t="shared" si="21"/>
        <v>0</v>
      </c>
      <c r="Q210" s="194">
        <v>0</v>
      </c>
      <c r="R210" s="194">
        <f t="shared" si="22"/>
        <v>0</v>
      </c>
      <c r="S210" s="194">
        <v>0</v>
      </c>
      <c r="T210" s="195">
        <f t="shared" si="2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6" t="s">
        <v>1102</v>
      </c>
      <c r="AT210" s="196" t="s">
        <v>174</v>
      </c>
      <c r="AU210" s="196" t="s">
        <v>80</v>
      </c>
      <c r="AY210" s="14" t="s">
        <v>142</v>
      </c>
      <c r="BE210" s="197">
        <f t="shared" si="24"/>
        <v>0</v>
      </c>
      <c r="BF210" s="197">
        <f t="shared" si="25"/>
        <v>0</v>
      </c>
      <c r="BG210" s="197">
        <f t="shared" si="26"/>
        <v>0</v>
      </c>
      <c r="BH210" s="197">
        <f t="shared" si="27"/>
        <v>0</v>
      </c>
      <c r="BI210" s="197">
        <f t="shared" si="28"/>
        <v>0</v>
      </c>
      <c r="BJ210" s="14" t="s">
        <v>150</v>
      </c>
      <c r="BK210" s="197">
        <f t="shared" si="29"/>
        <v>0</v>
      </c>
      <c r="BL210" s="14" t="s">
        <v>419</v>
      </c>
      <c r="BM210" s="196" t="s">
        <v>1286</v>
      </c>
    </row>
    <row r="211" spans="1:65" s="2" customFormat="1" ht="24.2" customHeight="1">
      <c r="A211" s="31"/>
      <c r="B211" s="32"/>
      <c r="C211" s="184" t="s">
        <v>522</v>
      </c>
      <c r="D211" s="184" t="s">
        <v>145</v>
      </c>
      <c r="E211" s="185" t="s">
        <v>1287</v>
      </c>
      <c r="F211" s="186" t="s">
        <v>1288</v>
      </c>
      <c r="G211" s="187" t="s">
        <v>482</v>
      </c>
      <c r="H211" s="188">
        <v>23</v>
      </c>
      <c r="I211" s="189"/>
      <c r="J211" s="190">
        <f t="shared" si="20"/>
        <v>0</v>
      </c>
      <c r="K211" s="191"/>
      <c r="L211" s="36"/>
      <c r="M211" s="192" t="s">
        <v>1</v>
      </c>
      <c r="N211" s="193" t="s">
        <v>38</v>
      </c>
      <c r="O211" s="68"/>
      <c r="P211" s="194">
        <f t="shared" si="21"/>
        <v>0</v>
      </c>
      <c r="Q211" s="194">
        <v>0</v>
      </c>
      <c r="R211" s="194">
        <f t="shared" si="22"/>
        <v>0</v>
      </c>
      <c r="S211" s="194">
        <v>0</v>
      </c>
      <c r="T211" s="195">
        <f t="shared" si="2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6" t="s">
        <v>419</v>
      </c>
      <c r="AT211" s="196" t="s">
        <v>145</v>
      </c>
      <c r="AU211" s="196" t="s">
        <v>80</v>
      </c>
      <c r="AY211" s="14" t="s">
        <v>142</v>
      </c>
      <c r="BE211" s="197">
        <f t="shared" si="24"/>
        <v>0</v>
      </c>
      <c r="BF211" s="197">
        <f t="shared" si="25"/>
        <v>0</v>
      </c>
      <c r="BG211" s="197">
        <f t="shared" si="26"/>
        <v>0</v>
      </c>
      <c r="BH211" s="197">
        <f t="shared" si="27"/>
        <v>0</v>
      </c>
      <c r="BI211" s="197">
        <f t="shared" si="28"/>
        <v>0</v>
      </c>
      <c r="BJ211" s="14" t="s">
        <v>150</v>
      </c>
      <c r="BK211" s="197">
        <f t="shared" si="29"/>
        <v>0</v>
      </c>
      <c r="BL211" s="14" t="s">
        <v>419</v>
      </c>
      <c r="BM211" s="196" t="s">
        <v>1289</v>
      </c>
    </row>
    <row r="212" spans="1:65" s="2" customFormat="1" ht="14.45" customHeight="1">
      <c r="A212" s="31"/>
      <c r="B212" s="32"/>
      <c r="C212" s="198" t="s">
        <v>526</v>
      </c>
      <c r="D212" s="198" t="s">
        <v>174</v>
      </c>
      <c r="E212" s="199" t="s">
        <v>1290</v>
      </c>
      <c r="F212" s="200" t="s">
        <v>1291</v>
      </c>
      <c r="G212" s="201" t="s">
        <v>482</v>
      </c>
      <c r="H212" s="202">
        <v>23</v>
      </c>
      <c r="I212" s="203"/>
      <c r="J212" s="204">
        <f t="shared" si="20"/>
        <v>0</v>
      </c>
      <c r="K212" s="205"/>
      <c r="L212" s="206"/>
      <c r="M212" s="207" t="s">
        <v>1</v>
      </c>
      <c r="N212" s="208" t="s">
        <v>38</v>
      </c>
      <c r="O212" s="68"/>
      <c r="P212" s="194">
        <f t="shared" si="21"/>
        <v>0</v>
      </c>
      <c r="Q212" s="194">
        <v>0</v>
      </c>
      <c r="R212" s="194">
        <f t="shared" si="22"/>
        <v>0</v>
      </c>
      <c r="S212" s="194">
        <v>0</v>
      </c>
      <c r="T212" s="195">
        <f t="shared" si="2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6" t="s">
        <v>1102</v>
      </c>
      <c r="AT212" s="196" t="s">
        <v>174</v>
      </c>
      <c r="AU212" s="196" t="s">
        <v>80</v>
      </c>
      <c r="AY212" s="14" t="s">
        <v>142</v>
      </c>
      <c r="BE212" s="197">
        <f t="shared" si="24"/>
        <v>0</v>
      </c>
      <c r="BF212" s="197">
        <f t="shared" si="25"/>
        <v>0</v>
      </c>
      <c r="BG212" s="197">
        <f t="shared" si="26"/>
        <v>0</v>
      </c>
      <c r="BH212" s="197">
        <f t="shared" si="27"/>
        <v>0</v>
      </c>
      <c r="BI212" s="197">
        <f t="shared" si="28"/>
        <v>0</v>
      </c>
      <c r="BJ212" s="14" t="s">
        <v>150</v>
      </c>
      <c r="BK212" s="197">
        <f t="shared" si="29"/>
        <v>0</v>
      </c>
      <c r="BL212" s="14" t="s">
        <v>419</v>
      </c>
      <c r="BM212" s="196" t="s">
        <v>1292</v>
      </c>
    </row>
    <row r="213" spans="1:65" s="2" customFormat="1" ht="24.2" customHeight="1">
      <c r="A213" s="31"/>
      <c r="B213" s="32"/>
      <c r="C213" s="184" t="s">
        <v>530</v>
      </c>
      <c r="D213" s="184" t="s">
        <v>145</v>
      </c>
      <c r="E213" s="185" t="s">
        <v>1293</v>
      </c>
      <c r="F213" s="186" t="s">
        <v>1294</v>
      </c>
      <c r="G213" s="187" t="s">
        <v>482</v>
      </c>
      <c r="H213" s="188">
        <v>49</v>
      </c>
      <c r="I213" s="189"/>
      <c r="J213" s="190">
        <f t="shared" si="20"/>
        <v>0</v>
      </c>
      <c r="K213" s="191"/>
      <c r="L213" s="36"/>
      <c r="M213" s="192" t="s">
        <v>1</v>
      </c>
      <c r="N213" s="193" t="s">
        <v>38</v>
      </c>
      <c r="O213" s="68"/>
      <c r="P213" s="194">
        <f t="shared" si="21"/>
        <v>0</v>
      </c>
      <c r="Q213" s="194">
        <v>0</v>
      </c>
      <c r="R213" s="194">
        <f t="shared" si="22"/>
        <v>0</v>
      </c>
      <c r="S213" s="194">
        <v>0</v>
      </c>
      <c r="T213" s="195">
        <f t="shared" si="2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6" t="s">
        <v>419</v>
      </c>
      <c r="AT213" s="196" t="s">
        <v>145</v>
      </c>
      <c r="AU213" s="196" t="s">
        <v>80</v>
      </c>
      <c r="AY213" s="14" t="s">
        <v>142</v>
      </c>
      <c r="BE213" s="197">
        <f t="shared" si="24"/>
        <v>0</v>
      </c>
      <c r="BF213" s="197">
        <f t="shared" si="25"/>
        <v>0</v>
      </c>
      <c r="BG213" s="197">
        <f t="shared" si="26"/>
        <v>0</v>
      </c>
      <c r="BH213" s="197">
        <f t="shared" si="27"/>
        <v>0</v>
      </c>
      <c r="BI213" s="197">
        <f t="shared" si="28"/>
        <v>0</v>
      </c>
      <c r="BJ213" s="14" t="s">
        <v>150</v>
      </c>
      <c r="BK213" s="197">
        <f t="shared" si="29"/>
        <v>0</v>
      </c>
      <c r="BL213" s="14" t="s">
        <v>419</v>
      </c>
      <c r="BM213" s="196" t="s">
        <v>1295</v>
      </c>
    </row>
    <row r="214" spans="1:65" s="2" customFormat="1" ht="14.45" customHeight="1">
      <c r="A214" s="31"/>
      <c r="B214" s="32"/>
      <c r="C214" s="198" t="s">
        <v>534</v>
      </c>
      <c r="D214" s="198" t="s">
        <v>174</v>
      </c>
      <c r="E214" s="199" t="s">
        <v>1296</v>
      </c>
      <c r="F214" s="200" t="s">
        <v>1297</v>
      </c>
      <c r="G214" s="201" t="s">
        <v>482</v>
      </c>
      <c r="H214" s="202">
        <v>49</v>
      </c>
      <c r="I214" s="203"/>
      <c r="J214" s="204">
        <f t="shared" si="20"/>
        <v>0</v>
      </c>
      <c r="K214" s="205"/>
      <c r="L214" s="206"/>
      <c r="M214" s="207" t="s">
        <v>1</v>
      </c>
      <c r="N214" s="208" t="s">
        <v>38</v>
      </c>
      <c r="O214" s="68"/>
      <c r="P214" s="194">
        <f t="shared" si="21"/>
        <v>0</v>
      </c>
      <c r="Q214" s="194">
        <v>0</v>
      </c>
      <c r="R214" s="194">
        <f t="shared" si="22"/>
        <v>0</v>
      </c>
      <c r="S214" s="194">
        <v>0</v>
      </c>
      <c r="T214" s="195">
        <f t="shared" si="2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6" t="s">
        <v>1102</v>
      </c>
      <c r="AT214" s="196" t="s">
        <v>174</v>
      </c>
      <c r="AU214" s="196" t="s">
        <v>80</v>
      </c>
      <c r="AY214" s="14" t="s">
        <v>142</v>
      </c>
      <c r="BE214" s="197">
        <f t="shared" si="24"/>
        <v>0</v>
      </c>
      <c r="BF214" s="197">
        <f t="shared" si="25"/>
        <v>0</v>
      </c>
      <c r="BG214" s="197">
        <f t="shared" si="26"/>
        <v>0</v>
      </c>
      <c r="BH214" s="197">
        <f t="shared" si="27"/>
        <v>0</v>
      </c>
      <c r="BI214" s="197">
        <f t="shared" si="28"/>
        <v>0</v>
      </c>
      <c r="BJ214" s="14" t="s">
        <v>150</v>
      </c>
      <c r="BK214" s="197">
        <f t="shared" si="29"/>
        <v>0</v>
      </c>
      <c r="BL214" s="14" t="s">
        <v>419</v>
      </c>
      <c r="BM214" s="196" t="s">
        <v>1298</v>
      </c>
    </row>
    <row r="215" spans="1:65" s="12" customFormat="1" ht="25.9" customHeight="1">
      <c r="B215" s="168"/>
      <c r="C215" s="169"/>
      <c r="D215" s="170" t="s">
        <v>71</v>
      </c>
      <c r="E215" s="171" t="s">
        <v>825</v>
      </c>
      <c r="F215" s="171" t="s">
        <v>1299</v>
      </c>
      <c r="G215" s="169"/>
      <c r="H215" s="169"/>
      <c r="I215" s="172"/>
      <c r="J215" s="173">
        <f>BK215</f>
        <v>0</v>
      </c>
      <c r="K215" s="169"/>
      <c r="L215" s="174"/>
      <c r="M215" s="175"/>
      <c r="N215" s="176"/>
      <c r="O215" s="176"/>
      <c r="P215" s="177">
        <f>SUM(P216:P218)</f>
        <v>0</v>
      </c>
      <c r="Q215" s="176"/>
      <c r="R215" s="177">
        <f>SUM(R216:R218)</f>
        <v>0</v>
      </c>
      <c r="S215" s="176"/>
      <c r="T215" s="178">
        <f>SUM(T216:T218)</f>
        <v>0</v>
      </c>
      <c r="AR215" s="179" t="s">
        <v>149</v>
      </c>
      <c r="AT215" s="180" t="s">
        <v>71</v>
      </c>
      <c r="AU215" s="180" t="s">
        <v>72</v>
      </c>
      <c r="AY215" s="179" t="s">
        <v>142</v>
      </c>
      <c r="BK215" s="181">
        <f>SUM(BK216:BK218)</f>
        <v>0</v>
      </c>
    </row>
    <row r="216" spans="1:65" s="2" customFormat="1" ht="14.45" customHeight="1">
      <c r="A216" s="31"/>
      <c r="B216" s="32"/>
      <c r="C216" s="184" t="s">
        <v>538</v>
      </c>
      <c r="D216" s="184" t="s">
        <v>145</v>
      </c>
      <c r="E216" s="185" t="s">
        <v>1300</v>
      </c>
      <c r="F216" s="186" t="s">
        <v>1301</v>
      </c>
      <c r="G216" s="187" t="s">
        <v>829</v>
      </c>
      <c r="H216" s="188">
        <v>30</v>
      </c>
      <c r="I216" s="189"/>
      <c r="J216" s="190">
        <f>ROUND(I216*H216,2)</f>
        <v>0</v>
      </c>
      <c r="K216" s="191"/>
      <c r="L216" s="36"/>
      <c r="M216" s="192" t="s">
        <v>1</v>
      </c>
      <c r="N216" s="193" t="s">
        <v>38</v>
      </c>
      <c r="O216" s="68"/>
      <c r="P216" s="194">
        <f>O216*H216</f>
        <v>0</v>
      </c>
      <c r="Q216" s="194">
        <v>0</v>
      </c>
      <c r="R216" s="194">
        <f>Q216*H216</f>
        <v>0</v>
      </c>
      <c r="S216" s="194">
        <v>0</v>
      </c>
      <c r="T216" s="19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6" t="s">
        <v>830</v>
      </c>
      <c r="AT216" s="196" t="s">
        <v>145</v>
      </c>
      <c r="AU216" s="196" t="s">
        <v>80</v>
      </c>
      <c r="AY216" s="14" t="s">
        <v>142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4" t="s">
        <v>150</v>
      </c>
      <c r="BK216" s="197">
        <f>ROUND(I216*H216,2)</f>
        <v>0</v>
      </c>
      <c r="BL216" s="14" t="s">
        <v>830</v>
      </c>
      <c r="BM216" s="196" t="s">
        <v>228</v>
      </c>
    </row>
    <row r="217" spans="1:65" s="2" customFormat="1" ht="14.45" customHeight="1">
      <c r="A217" s="31"/>
      <c r="B217" s="32"/>
      <c r="C217" s="184" t="s">
        <v>542</v>
      </c>
      <c r="D217" s="184" t="s">
        <v>145</v>
      </c>
      <c r="E217" s="185" t="s">
        <v>1302</v>
      </c>
      <c r="F217" s="186" t="s">
        <v>1303</v>
      </c>
      <c r="G217" s="187" t="s">
        <v>411</v>
      </c>
      <c r="H217" s="209"/>
      <c r="I217" s="189"/>
      <c r="J217" s="190">
        <f>ROUND(I217*H217,2)</f>
        <v>0</v>
      </c>
      <c r="K217" s="191"/>
      <c r="L217" s="36"/>
      <c r="M217" s="192" t="s">
        <v>1</v>
      </c>
      <c r="N217" s="193" t="s">
        <v>38</v>
      </c>
      <c r="O217" s="68"/>
      <c r="P217" s="194">
        <f>O217*H217</f>
        <v>0</v>
      </c>
      <c r="Q217" s="194">
        <v>0</v>
      </c>
      <c r="R217" s="194">
        <f>Q217*H217</f>
        <v>0</v>
      </c>
      <c r="S217" s="194">
        <v>0</v>
      </c>
      <c r="T217" s="19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6" t="s">
        <v>830</v>
      </c>
      <c r="AT217" s="196" t="s">
        <v>145</v>
      </c>
      <c r="AU217" s="196" t="s">
        <v>80</v>
      </c>
      <c r="AY217" s="14" t="s">
        <v>142</v>
      </c>
      <c r="BE217" s="197">
        <f>IF(N217="základní",J217,0)</f>
        <v>0</v>
      </c>
      <c r="BF217" s="197">
        <f>IF(N217="snížená",J217,0)</f>
        <v>0</v>
      </c>
      <c r="BG217" s="197">
        <f>IF(N217="zákl. přenesená",J217,0)</f>
        <v>0</v>
      </c>
      <c r="BH217" s="197">
        <f>IF(N217="sníž. přenesená",J217,0)</f>
        <v>0</v>
      </c>
      <c r="BI217" s="197">
        <f>IF(N217="nulová",J217,0)</f>
        <v>0</v>
      </c>
      <c r="BJ217" s="14" t="s">
        <v>150</v>
      </c>
      <c r="BK217" s="197">
        <f>ROUND(I217*H217,2)</f>
        <v>0</v>
      </c>
      <c r="BL217" s="14" t="s">
        <v>830</v>
      </c>
      <c r="BM217" s="196" t="s">
        <v>232</v>
      </c>
    </row>
    <row r="218" spans="1:65" s="2" customFormat="1" ht="14.45" customHeight="1">
      <c r="A218" s="31"/>
      <c r="B218" s="32"/>
      <c r="C218" s="184" t="s">
        <v>546</v>
      </c>
      <c r="D218" s="184" t="s">
        <v>145</v>
      </c>
      <c r="E218" s="185" t="s">
        <v>1304</v>
      </c>
      <c r="F218" s="186" t="s">
        <v>1305</v>
      </c>
      <c r="G218" s="187" t="s">
        <v>1306</v>
      </c>
      <c r="H218" s="188">
        <v>1</v>
      </c>
      <c r="I218" s="189"/>
      <c r="J218" s="190">
        <f>ROUND(I218*H218,2)</f>
        <v>0</v>
      </c>
      <c r="K218" s="191"/>
      <c r="L218" s="36"/>
      <c r="M218" s="214" t="s">
        <v>1</v>
      </c>
      <c r="N218" s="215" t="s">
        <v>38</v>
      </c>
      <c r="O218" s="216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6" t="s">
        <v>830</v>
      </c>
      <c r="AT218" s="196" t="s">
        <v>145</v>
      </c>
      <c r="AU218" s="196" t="s">
        <v>80</v>
      </c>
      <c r="AY218" s="14" t="s">
        <v>142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4" t="s">
        <v>150</v>
      </c>
      <c r="BK218" s="197">
        <f>ROUND(I218*H218,2)</f>
        <v>0</v>
      </c>
      <c r="BL218" s="14" t="s">
        <v>830</v>
      </c>
      <c r="BM218" s="196" t="s">
        <v>1307</v>
      </c>
    </row>
    <row r="219" spans="1:65" s="2" customFormat="1" ht="6.95" customHeight="1">
      <c r="A219" s="31"/>
      <c r="B219" s="51"/>
      <c r="C219" s="52"/>
      <c r="D219" s="52"/>
      <c r="E219" s="52"/>
      <c r="F219" s="52"/>
      <c r="G219" s="52"/>
      <c r="H219" s="52"/>
      <c r="I219" s="52"/>
      <c r="J219" s="52"/>
      <c r="K219" s="52"/>
      <c r="L219" s="36"/>
      <c r="M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</sheetData>
  <sheetProtection password="CC35" sheet="1" objects="1" scenarios="1" formatColumns="0" formatRows="0" autoFilter="0"/>
  <autoFilter ref="C119:K21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96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80</v>
      </c>
    </row>
    <row r="4" spans="1:46" s="1" customFormat="1" ht="24.95" customHeight="1">
      <c r="B4" s="17"/>
      <c r="D4" s="107" t="s">
        <v>97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15aBi20 Starkoč čp. 90, sociální byty II NP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98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1308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>
        <f>'Rekapitulace stavby'!AN8</f>
        <v>44070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25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25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25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30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25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31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32</v>
      </c>
      <c r="E30" s="31"/>
      <c r="F30" s="31"/>
      <c r="G30" s="31"/>
      <c r="H30" s="31"/>
      <c r="I30" s="31"/>
      <c r="J30" s="117">
        <f>ROUND(J119,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34</v>
      </c>
      <c r="G32" s="31"/>
      <c r="H32" s="31"/>
      <c r="I32" s="118" t="s">
        <v>33</v>
      </c>
      <c r="J32" s="118" t="s">
        <v>35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36</v>
      </c>
      <c r="E33" s="109" t="s">
        <v>37</v>
      </c>
      <c r="F33" s="120">
        <f>ROUND((SUM(BE119:BE124)),  2)</f>
        <v>0</v>
      </c>
      <c r="G33" s="31"/>
      <c r="H33" s="31"/>
      <c r="I33" s="121">
        <v>0.21</v>
      </c>
      <c r="J33" s="120">
        <f>ROUND(((SUM(BE119:BE124))*I33),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38</v>
      </c>
      <c r="F34" s="120">
        <f>ROUND((SUM(BF119:BF124)),  2)</f>
        <v>0</v>
      </c>
      <c r="G34" s="31"/>
      <c r="H34" s="31"/>
      <c r="I34" s="121">
        <v>0.15</v>
      </c>
      <c r="J34" s="120">
        <f>ROUND(((SUM(BF119:BF124))*I34),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39</v>
      </c>
      <c r="F35" s="120">
        <f>ROUND((SUM(BG119:BG124)),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40</v>
      </c>
      <c r="F36" s="120">
        <f>ROUND((SUM(BH119:BH124)),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41</v>
      </c>
      <c r="F37" s="120">
        <f>ROUND((SUM(BI119:BI124)),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42</v>
      </c>
      <c r="E39" s="124"/>
      <c r="F39" s="124"/>
      <c r="G39" s="125" t="s">
        <v>43</v>
      </c>
      <c r="H39" s="126" t="s">
        <v>44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45</v>
      </c>
      <c r="E50" s="130"/>
      <c r="F50" s="130"/>
      <c r="G50" s="129" t="s">
        <v>46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47</v>
      </c>
      <c r="E61" s="132"/>
      <c r="F61" s="133" t="s">
        <v>48</v>
      </c>
      <c r="G61" s="131" t="s">
        <v>47</v>
      </c>
      <c r="H61" s="132"/>
      <c r="I61" s="132"/>
      <c r="J61" s="134" t="s">
        <v>48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49</v>
      </c>
      <c r="E65" s="135"/>
      <c r="F65" s="135"/>
      <c r="G65" s="129" t="s">
        <v>50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47</v>
      </c>
      <c r="E76" s="132"/>
      <c r="F76" s="133" t="s">
        <v>48</v>
      </c>
      <c r="G76" s="131" t="s">
        <v>47</v>
      </c>
      <c r="H76" s="132"/>
      <c r="I76" s="132"/>
      <c r="J76" s="134" t="s">
        <v>48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62" t="str">
        <f>E7</f>
        <v>15aBi20 Starkoč čp. 90, sociální byty II NP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0" t="str">
        <f>E9</f>
        <v>SO-10 - Vedlejší rozpočtové náklady</v>
      </c>
      <c r="F87" s="261"/>
      <c r="G87" s="261"/>
      <c r="H87" s="261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44070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101</v>
      </c>
      <c r="D94" s="141"/>
      <c r="E94" s="141"/>
      <c r="F94" s="141"/>
      <c r="G94" s="141"/>
      <c r="H94" s="141"/>
      <c r="I94" s="141"/>
      <c r="J94" s="142" t="s">
        <v>102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103</v>
      </c>
      <c r="D96" s="33"/>
      <c r="E96" s="33"/>
      <c r="F96" s="33"/>
      <c r="G96" s="33"/>
      <c r="H96" s="33"/>
      <c r="I96" s="33"/>
      <c r="J96" s="81">
        <f>J119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104</v>
      </c>
    </row>
    <row r="97" spans="1:31" s="9" customFormat="1" ht="24.95" customHeight="1">
      <c r="B97" s="144"/>
      <c r="C97" s="145"/>
      <c r="D97" s="146" t="s">
        <v>1309</v>
      </c>
      <c r="E97" s="147"/>
      <c r="F97" s="147"/>
      <c r="G97" s="147"/>
      <c r="H97" s="147"/>
      <c r="I97" s="147"/>
      <c r="J97" s="148">
        <f>J120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1310</v>
      </c>
      <c r="E98" s="153"/>
      <c r="F98" s="153"/>
      <c r="G98" s="153"/>
      <c r="H98" s="153"/>
      <c r="I98" s="153"/>
      <c r="J98" s="154">
        <f>J121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1311</v>
      </c>
      <c r="E99" s="153"/>
      <c r="F99" s="153"/>
      <c r="G99" s="153"/>
      <c r="H99" s="153"/>
      <c r="I99" s="153"/>
      <c r="J99" s="154">
        <f>J123</f>
        <v>0</v>
      </c>
      <c r="K99" s="151"/>
      <c r="L99" s="155"/>
    </row>
    <row r="100" spans="1:31" s="2" customFormat="1" ht="21.75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6.95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pans="1:31" s="2" customFormat="1" ht="6.95" customHeight="1">
      <c r="A105" s="31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24.95" customHeight="1">
      <c r="A106" s="31"/>
      <c r="B106" s="32"/>
      <c r="C106" s="20" t="s">
        <v>127</v>
      </c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2" customHeight="1">
      <c r="A108" s="31"/>
      <c r="B108" s="32"/>
      <c r="C108" s="26" t="s">
        <v>16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6.5" customHeight="1">
      <c r="A109" s="31"/>
      <c r="B109" s="32"/>
      <c r="C109" s="33"/>
      <c r="D109" s="33"/>
      <c r="E109" s="262" t="str">
        <f>E7</f>
        <v>15aBi20 Starkoč čp. 90, sociální byty II NP</v>
      </c>
      <c r="F109" s="263"/>
      <c r="G109" s="263"/>
      <c r="H109" s="26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98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50" t="str">
        <f>E9</f>
        <v>SO-10 - Vedlejší rozpočtové náklady</v>
      </c>
      <c r="F111" s="261"/>
      <c r="G111" s="261"/>
      <c r="H111" s="261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20</v>
      </c>
      <c r="D113" s="33"/>
      <c r="E113" s="33"/>
      <c r="F113" s="24" t="str">
        <f>F12</f>
        <v xml:space="preserve"> </v>
      </c>
      <c r="G113" s="33"/>
      <c r="H113" s="33"/>
      <c r="I113" s="26" t="s">
        <v>22</v>
      </c>
      <c r="J113" s="63">
        <f>IF(J12="","",J12)</f>
        <v>44070</v>
      </c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23</v>
      </c>
      <c r="D115" s="33"/>
      <c r="E115" s="33"/>
      <c r="F115" s="24" t="str">
        <f>E15</f>
        <v xml:space="preserve"> </v>
      </c>
      <c r="G115" s="33"/>
      <c r="H115" s="33"/>
      <c r="I115" s="26" t="s">
        <v>28</v>
      </c>
      <c r="J115" s="29" t="str">
        <f>E21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26</v>
      </c>
      <c r="D116" s="33"/>
      <c r="E116" s="33"/>
      <c r="F116" s="24" t="str">
        <f>IF(E18="","",E18)</f>
        <v>Vyplň údaj</v>
      </c>
      <c r="G116" s="33"/>
      <c r="H116" s="33"/>
      <c r="I116" s="26" t="s">
        <v>30</v>
      </c>
      <c r="J116" s="29" t="str">
        <f>E24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0.3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11" customFormat="1" ht="29.25" customHeight="1">
      <c r="A118" s="156"/>
      <c r="B118" s="157"/>
      <c r="C118" s="158" t="s">
        <v>128</v>
      </c>
      <c r="D118" s="159" t="s">
        <v>57</v>
      </c>
      <c r="E118" s="159" t="s">
        <v>53</v>
      </c>
      <c r="F118" s="159" t="s">
        <v>54</v>
      </c>
      <c r="G118" s="159" t="s">
        <v>129</v>
      </c>
      <c r="H118" s="159" t="s">
        <v>130</v>
      </c>
      <c r="I118" s="159" t="s">
        <v>131</v>
      </c>
      <c r="J118" s="160" t="s">
        <v>102</v>
      </c>
      <c r="K118" s="161" t="s">
        <v>132</v>
      </c>
      <c r="L118" s="162"/>
      <c r="M118" s="72" t="s">
        <v>1</v>
      </c>
      <c r="N118" s="73" t="s">
        <v>36</v>
      </c>
      <c r="O118" s="73" t="s">
        <v>133</v>
      </c>
      <c r="P118" s="73" t="s">
        <v>134</v>
      </c>
      <c r="Q118" s="73" t="s">
        <v>135</v>
      </c>
      <c r="R118" s="73" t="s">
        <v>136</v>
      </c>
      <c r="S118" s="73" t="s">
        <v>137</v>
      </c>
      <c r="T118" s="74" t="s">
        <v>138</v>
      </c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</row>
    <row r="119" spans="1:65" s="2" customFormat="1" ht="22.9" customHeight="1">
      <c r="A119" s="31"/>
      <c r="B119" s="32"/>
      <c r="C119" s="79" t="s">
        <v>139</v>
      </c>
      <c r="D119" s="33"/>
      <c r="E119" s="33"/>
      <c r="F119" s="33"/>
      <c r="G119" s="33"/>
      <c r="H119" s="33"/>
      <c r="I119" s="33"/>
      <c r="J119" s="163">
        <f>BK119</f>
        <v>0</v>
      </c>
      <c r="K119" s="33"/>
      <c r="L119" s="36"/>
      <c r="M119" s="75"/>
      <c r="N119" s="164"/>
      <c r="O119" s="76"/>
      <c r="P119" s="165">
        <f>P120</f>
        <v>0</v>
      </c>
      <c r="Q119" s="76"/>
      <c r="R119" s="165">
        <f>R120</f>
        <v>0</v>
      </c>
      <c r="S119" s="76"/>
      <c r="T119" s="166">
        <f>T120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4" t="s">
        <v>71</v>
      </c>
      <c r="AU119" s="14" t="s">
        <v>104</v>
      </c>
      <c r="BK119" s="167">
        <f>BK120</f>
        <v>0</v>
      </c>
    </row>
    <row r="120" spans="1:65" s="12" customFormat="1" ht="25.9" customHeight="1">
      <c r="B120" s="168"/>
      <c r="C120" s="169"/>
      <c r="D120" s="170" t="s">
        <v>71</v>
      </c>
      <c r="E120" s="171" t="s">
        <v>1312</v>
      </c>
      <c r="F120" s="171" t="s">
        <v>95</v>
      </c>
      <c r="G120" s="169"/>
      <c r="H120" s="169"/>
      <c r="I120" s="172"/>
      <c r="J120" s="173">
        <f>BK120</f>
        <v>0</v>
      </c>
      <c r="K120" s="169"/>
      <c r="L120" s="174"/>
      <c r="M120" s="175"/>
      <c r="N120" s="176"/>
      <c r="O120" s="176"/>
      <c r="P120" s="177">
        <f>P121+P123</f>
        <v>0</v>
      </c>
      <c r="Q120" s="176"/>
      <c r="R120" s="177">
        <f>R121+R123</f>
        <v>0</v>
      </c>
      <c r="S120" s="176"/>
      <c r="T120" s="178">
        <f>T121+T123</f>
        <v>0</v>
      </c>
      <c r="AR120" s="179" t="s">
        <v>164</v>
      </c>
      <c r="AT120" s="180" t="s">
        <v>71</v>
      </c>
      <c r="AU120" s="180" t="s">
        <v>72</v>
      </c>
      <c r="AY120" s="179" t="s">
        <v>142</v>
      </c>
      <c r="BK120" s="181">
        <f>BK121+BK123</f>
        <v>0</v>
      </c>
    </row>
    <row r="121" spans="1:65" s="12" customFormat="1" ht="22.9" customHeight="1">
      <c r="B121" s="168"/>
      <c r="C121" s="169"/>
      <c r="D121" s="170" t="s">
        <v>71</v>
      </c>
      <c r="E121" s="182" t="s">
        <v>1313</v>
      </c>
      <c r="F121" s="182" t="s">
        <v>1314</v>
      </c>
      <c r="G121" s="169"/>
      <c r="H121" s="169"/>
      <c r="I121" s="172"/>
      <c r="J121" s="183">
        <f>BK121</f>
        <v>0</v>
      </c>
      <c r="K121" s="169"/>
      <c r="L121" s="174"/>
      <c r="M121" s="175"/>
      <c r="N121" s="176"/>
      <c r="O121" s="176"/>
      <c r="P121" s="177">
        <f>P122</f>
        <v>0</v>
      </c>
      <c r="Q121" s="176"/>
      <c r="R121" s="177">
        <f>R122</f>
        <v>0</v>
      </c>
      <c r="S121" s="176"/>
      <c r="T121" s="178">
        <f>T122</f>
        <v>0</v>
      </c>
      <c r="AR121" s="179" t="s">
        <v>164</v>
      </c>
      <c r="AT121" s="180" t="s">
        <v>71</v>
      </c>
      <c r="AU121" s="180" t="s">
        <v>80</v>
      </c>
      <c r="AY121" s="179" t="s">
        <v>142</v>
      </c>
      <c r="BK121" s="181">
        <f>BK122</f>
        <v>0</v>
      </c>
    </row>
    <row r="122" spans="1:65" s="2" customFormat="1" ht="14.45" customHeight="1">
      <c r="A122" s="31"/>
      <c r="B122" s="32"/>
      <c r="C122" s="184" t="s">
        <v>80</v>
      </c>
      <c r="D122" s="184" t="s">
        <v>145</v>
      </c>
      <c r="E122" s="185" t="s">
        <v>1315</v>
      </c>
      <c r="F122" s="186" t="s">
        <v>1316</v>
      </c>
      <c r="G122" s="187" t="s">
        <v>411</v>
      </c>
      <c r="H122" s="209"/>
      <c r="I122" s="189"/>
      <c r="J122" s="190">
        <f>ROUND(I122*H122,2)</f>
        <v>0</v>
      </c>
      <c r="K122" s="191"/>
      <c r="L122" s="36"/>
      <c r="M122" s="192" t="s">
        <v>1</v>
      </c>
      <c r="N122" s="193" t="s">
        <v>38</v>
      </c>
      <c r="O122" s="68"/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6" t="s">
        <v>1317</v>
      </c>
      <c r="AT122" s="196" t="s">
        <v>145</v>
      </c>
      <c r="AU122" s="196" t="s">
        <v>150</v>
      </c>
      <c r="AY122" s="14" t="s">
        <v>142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4" t="s">
        <v>150</v>
      </c>
      <c r="BK122" s="197">
        <f>ROUND(I122*H122,2)</f>
        <v>0</v>
      </c>
      <c r="BL122" s="14" t="s">
        <v>1317</v>
      </c>
      <c r="BM122" s="196" t="s">
        <v>1318</v>
      </c>
    </row>
    <row r="123" spans="1:65" s="12" customFormat="1" ht="22.9" customHeight="1">
      <c r="B123" s="168"/>
      <c r="C123" s="169"/>
      <c r="D123" s="170" t="s">
        <v>71</v>
      </c>
      <c r="E123" s="182" t="s">
        <v>1319</v>
      </c>
      <c r="F123" s="182" t="s">
        <v>1320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P124</f>
        <v>0</v>
      </c>
      <c r="Q123" s="176"/>
      <c r="R123" s="177">
        <f>R124</f>
        <v>0</v>
      </c>
      <c r="S123" s="176"/>
      <c r="T123" s="178">
        <f>T124</f>
        <v>0</v>
      </c>
      <c r="AR123" s="179" t="s">
        <v>164</v>
      </c>
      <c r="AT123" s="180" t="s">
        <v>71</v>
      </c>
      <c r="AU123" s="180" t="s">
        <v>80</v>
      </c>
      <c r="AY123" s="179" t="s">
        <v>142</v>
      </c>
      <c r="BK123" s="181">
        <f>BK124</f>
        <v>0</v>
      </c>
    </row>
    <row r="124" spans="1:65" s="2" customFormat="1" ht="14.45" customHeight="1">
      <c r="A124" s="31"/>
      <c r="B124" s="32"/>
      <c r="C124" s="184" t="s">
        <v>150</v>
      </c>
      <c r="D124" s="184" t="s">
        <v>145</v>
      </c>
      <c r="E124" s="185" t="s">
        <v>1321</v>
      </c>
      <c r="F124" s="186" t="s">
        <v>1322</v>
      </c>
      <c r="G124" s="187" t="s">
        <v>411</v>
      </c>
      <c r="H124" s="209"/>
      <c r="I124" s="189"/>
      <c r="J124" s="190">
        <f>ROUND(I124*H124,2)</f>
        <v>0</v>
      </c>
      <c r="K124" s="191"/>
      <c r="L124" s="36"/>
      <c r="M124" s="214" t="s">
        <v>1</v>
      </c>
      <c r="N124" s="215" t="s">
        <v>38</v>
      </c>
      <c r="O124" s="216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1317</v>
      </c>
      <c r="AT124" s="196" t="s">
        <v>145</v>
      </c>
      <c r="AU124" s="196" t="s">
        <v>150</v>
      </c>
      <c r="AY124" s="14" t="s">
        <v>142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4" t="s">
        <v>150</v>
      </c>
      <c r="BK124" s="197">
        <f>ROUND(I124*H124,2)</f>
        <v>0</v>
      </c>
      <c r="BL124" s="14" t="s">
        <v>1317</v>
      </c>
      <c r="BM124" s="196" t="s">
        <v>1323</v>
      </c>
    </row>
    <row r="125" spans="1:65" s="2" customFormat="1" ht="6.95" customHeight="1">
      <c r="A125" s="31"/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36"/>
      <c r="M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</sheetData>
  <sheetProtection password="CC35" sheet="1" objects="1" scenarios="1" formatColumns="0" formatRows="0" autoFilter="0"/>
  <autoFilter ref="C118:K12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SO-03 - Stavební řešení</vt:lpstr>
      <vt:lpstr>SO-04 - ZTI</vt:lpstr>
      <vt:lpstr>SO-05 - PLYN</vt:lpstr>
      <vt:lpstr>SO-06 - ÚT</vt:lpstr>
      <vt:lpstr>SO-07 - ELEKTRO</vt:lpstr>
      <vt:lpstr>SO-10 - Vedlejší rozpočto...</vt:lpstr>
      <vt:lpstr>'Rekapitulace stavby'!Názvy_tisku</vt:lpstr>
      <vt:lpstr>'SO-03 - Stavební řešení'!Názvy_tisku</vt:lpstr>
      <vt:lpstr>'SO-04 - ZTI'!Názvy_tisku</vt:lpstr>
      <vt:lpstr>'SO-05 - PLYN'!Názvy_tisku</vt:lpstr>
      <vt:lpstr>'SO-06 - ÚT'!Názvy_tisku</vt:lpstr>
      <vt:lpstr>'SO-07 - ELEKTRO'!Názvy_tisku</vt:lpstr>
      <vt:lpstr>'SO-10 - Vedlejší rozpočto...'!Názvy_tisku</vt:lpstr>
      <vt:lpstr>'Rekapitulace stavby'!Oblast_tisku</vt:lpstr>
      <vt:lpstr>'SO-03 - Stavební řešení'!Oblast_tisku</vt:lpstr>
      <vt:lpstr>'SO-04 - ZTI'!Oblast_tisku</vt:lpstr>
      <vt:lpstr>'SO-05 - PLYN'!Oblast_tisku</vt:lpstr>
      <vt:lpstr>'SO-06 - ÚT'!Oblast_tisku</vt:lpstr>
      <vt:lpstr>'SO-07 - ELEKTRO'!Oblast_tisku</vt:lpstr>
      <vt:lpstr>'SO-10 - Vedlejší rozpočto...'!Oblast_tisku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U-A578KABTPG5LO\PC</dc:creator>
  <cp:lastModifiedBy>Starkoč</cp:lastModifiedBy>
  <dcterms:created xsi:type="dcterms:W3CDTF">2020-08-28T13:13:14Z</dcterms:created>
  <dcterms:modified xsi:type="dcterms:W3CDTF">2020-09-01T11:00:56Z</dcterms:modified>
</cp:coreProperties>
</file>