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. Rozpočet s výkazem výměr" sheetId="1" r:id="rId1"/>
  </sheets>
  <definedNames>
    <definedName name="_xlnm.Print_Titles" localSheetId="0">'5. Rozpočet s výkazem výměr'!$1:$8</definedName>
  </definedNames>
  <calcPr fullCalcOnLoad="1"/>
</workbook>
</file>

<file path=xl/sharedStrings.xml><?xml version="1.0" encoding="utf-8"?>
<sst xmlns="http://schemas.openxmlformats.org/spreadsheetml/2006/main" count="163" uniqueCount="126">
  <si>
    <t>ROZPOČET S VÝKAZEM VÝMĚR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</si>
  <si>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</si>
  <si>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</si>
  <si>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</si>
  <si>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</si>
  <si>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</si>
  <si>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</si>
  <si>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</si>
  <si>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</si>
  <si>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</si>
  <si>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</si>
  <si>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</si>
  <si>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</si>
  <si>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</si>
  <si>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</si>
  <si>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</si>
  <si>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</si>
  <si>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</si>
  <si>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121101101</t>
  </si>
  <si>
    <t xml:space="preserve">Sejmutí ornice s přemístěním na vzdálenost do 50 m   </t>
  </si>
  <si>
    <t>m2</t>
  </si>
  <si>
    <t xml:space="preserve">viz.projektová dokumentace   </t>
  </si>
  <si>
    <t>131201201</t>
  </si>
  <si>
    <t xml:space="preserve">Hloubení jam zapažených v hornině tř. 3 objemu do 100 m3   </t>
  </si>
  <si>
    <t>m3</t>
  </si>
  <si>
    <t xml:space="preserve">Součet   </t>
  </si>
  <si>
    <t>131201209</t>
  </si>
  <si>
    <t xml:space="preserve">Hloubení zapažených jam a zářezů s urovnáním dna do předepsaného profilu a spádu Příplatek k cenám za lepivost horniny tř. 3   </t>
  </si>
  <si>
    <t>132201201</t>
  </si>
  <si>
    <t xml:space="preserve">Hloubení rýh š do 2000 mm v hornině tř. 3 objemu do 100 m3   </t>
  </si>
  <si>
    <t>132201209</t>
  </si>
  <si>
    <t xml:space="preserve">Příplatek za lepivost k hloubení rýh š do 2000 mm v hornině tř. 3   </t>
  </si>
  <si>
    <t>161101101</t>
  </si>
  <si>
    <t>583439590</t>
  </si>
  <si>
    <t xml:space="preserve">kamenivo drcené hrubé frakce 32-63   </t>
  </si>
  <si>
    <t>t</t>
  </si>
  <si>
    <t xml:space="preserve">viz PD obsyp potrubí + DČOV   </t>
  </si>
  <si>
    <t>583373310</t>
  </si>
  <si>
    <t xml:space="preserve">štěrkopísek frakce 0-22   </t>
  </si>
  <si>
    <t>181301103</t>
  </si>
  <si>
    <t xml:space="preserve">Rozprostření ornice tl vrstvy do 200 mm pl do 500 m2 v rovině nebo ve svahu do 1:5   </t>
  </si>
  <si>
    <t xml:space="preserve">Vodorovné konstrukce   </t>
  </si>
  <si>
    <t>452311141</t>
  </si>
  <si>
    <t xml:space="preserve">Podkladní desky z betonu prostého tř. C 16/20 otevřený výkop   </t>
  </si>
  <si>
    <t xml:space="preserve">beton pod DČOV   </t>
  </si>
  <si>
    <t>452351101</t>
  </si>
  <si>
    <t xml:space="preserve">Bednění podkladních desek nebo bloků nebo sedlového lože otevřený výkop   </t>
  </si>
  <si>
    <t xml:space="preserve">Trubní vedení   </t>
  </si>
  <si>
    <t>871313121</t>
  </si>
  <si>
    <t xml:space="preserve">Montáž potrubí z kanalizačních trub z PVC otevřený výkop sklon do 20 % DN 150   </t>
  </si>
  <si>
    <t>m</t>
  </si>
  <si>
    <t>286112630</t>
  </si>
  <si>
    <t xml:space="preserve">trubka KGEM s hrdlem 150X4,7X2M SN8KOEX,PVC   </t>
  </si>
  <si>
    <t>kus</t>
  </si>
  <si>
    <t xml:space="preserve">Montáž DČOV   </t>
  </si>
  <si>
    <t>R00001</t>
  </si>
  <si>
    <t>sou</t>
  </si>
  <si>
    <t xml:space="preserve">Domovní ČOV splňuje podmínky dle nařízení vlády č. 57/2016 Sb. o ukazatelích a hodnotách přípustného znečištění odpadních vod a náležitostech povolení k vypouštění odpadních vod do vod podzemních.  A nařízení vlády č. 401/2015 Sb. o ukazatelích a hodnotách přípustného znečištění povrchových vod a odpadních vod, náležitostech povolení k vypouštění odpadních vod do vod povrchových a do kanalizací a o citlivých oblastech, kategorie III.  A jsou certifikovány podle NV 190/2002 Sb. Akumulační prostor kalu v rámci nádrže DCOV.   </t>
  </si>
  <si>
    <t>R00002</t>
  </si>
  <si>
    <t xml:space="preserve">Šachta na dmychadlo   </t>
  </si>
  <si>
    <t>R00003</t>
  </si>
  <si>
    <t>R00004</t>
  </si>
  <si>
    <t>9</t>
  </si>
  <si>
    <t xml:space="preserve">Ostatní konstrukce a práce-bourání   </t>
  </si>
  <si>
    <t>919726122</t>
  </si>
  <si>
    <t xml:space="preserve">Geotextilie pro ochranu, separaci a filtraci netkaná měrná hmotnost do 300 g/m2   </t>
  </si>
  <si>
    <t>693111150</t>
  </si>
  <si>
    <t xml:space="preserve">textilie netkaná vpichovaná GETEX š 200 cm 300 g/m2   </t>
  </si>
  <si>
    <t>99</t>
  </si>
  <si>
    <t xml:space="preserve">Přesun hmot   </t>
  </si>
  <si>
    <t>998271301</t>
  </si>
  <si>
    <t xml:space="preserve">Přesun hmot pro kanalizace hloubené monolitické z betonu otevřený výkop   </t>
  </si>
  <si>
    <t>VRN</t>
  </si>
  <si>
    <t xml:space="preserve">Vedlejší rozpočtové náklady   </t>
  </si>
  <si>
    <t>0</t>
  </si>
  <si>
    <t>030001000</t>
  </si>
  <si>
    <t xml:space="preserve">Zařízení staveniště   </t>
  </si>
  <si>
    <t>040001000</t>
  </si>
  <si>
    <t xml:space="preserve">Zaškolení obsluhy   </t>
  </si>
  <si>
    <t>050001000</t>
  </si>
  <si>
    <t xml:space="preserve">Revize a zkoušky   </t>
  </si>
  <si>
    <t>060001000</t>
  </si>
  <si>
    <t xml:space="preserve">Územní vlivy   </t>
  </si>
  <si>
    <t xml:space="preserve">Datum:   </t>
  </si>
  <si>
    <t>Zařízení pro monitoring ČOV a přenos dat - telemetrie</t>
  </si>
  <si>
    <t>Každá DČOV bude vybavena vlastní řídícím a monitorovacím zařízením. Monitorovací zařízení musí přenášet informace a stav každé DČOV nepřetržitě 24 hodin denně a tyto informace budou na dispečinku průběžně ukládány po dobu 365 dní v roce. V rámci požadovaného monitoringu budou u jednotlivých DČOV sledovány následující prvky:
1) Výška a kvalita kalu v aktivaci
2) Chod dmychadla a vzduchovacích elementů
3) Signalizace otevření ČOV</t>
  </si>
  <si>
    <t xml:space="preserve">Celkem bez DPH   </t>
  </si>
  <si>
    <t xml:space="preserve">Zpracoval:   </t>
  </si>
  <si>
    <t>Zhotovitel:  dle výběrového řízení</t>
  </si>
  <si>
    <t>Svislé přemístění výkopku z horniny tř. 1 až 4 hl výkopu do 2,5 m</t>
  </si>
  <si>
    <t>Vodorovné přemístění do 2000 m výkopku/sypaniny z horniny tř. 1 až 4</t>
  </si>
  <si>
    <t>součástí ceny je i rozhrnutí přebytečné zeminy na pozemku uživatele ČOV, případně odvoz na obecní deponii</t>
  </si>
  <si>
    <t>Zásyp jam, šachet rýh nebo kolem objektů sypaninou se zhutněním</t>
  </si>
  <si>
    <t>Obsypání potrubí ručně sypaninou bez prohození sítem, uloženou do 3 m</t>
  </si>
  <si>
    <t>Lože pod potrubí otevřený výkop ze štěrkopísku</t>
  </si>
  <si>
    <t xml:space="preserve">ČOV 2-5 EO vč. zákrytu a prodloužení,    </t>
  </si>
  <si>
    <t>Montáž DCOV, včetně zprovoznění a aktivního kalu</t>
  </si>
  <si>
    <t>162401102R</t>
  </si>
  <si>
    <t>Obetonování trubního propustku betonem prostým tř. C 16/20</t>
  </si>
  <si>
    <t>121101101R</t>
  </si>
  <si>
    <t xml:space="preserve">Vsak   </t>
  </si>
  <si>
    <t xml:space="preserve">lože pod potrubí   </t>
  </si>
  <si>
    <t xml:space="preserve">viz. situace + vzor řez rýhy   </t>
  </si>
  <si>
    <t xml:space="preserve">viz. PD, ČOV, Vsak   </t>
  </si>
  <si>
    <t>kpl</t>
  </si>
  <si>
    <t>R00005</t>
  </si>
  <si>
    <t>R00006</t>
  </si>
  <si>
    <t>R00007</t>
  </si>
  <si>
    <t>Rozebrání zpevněných povrchů při překopech vozovek  a jejich uvedení do původního stavu</t>
  </si>
  <si>
    <t>zásyp zeminou z výkopu a vsakovací vrstva dle PD</t>
  </si>
  <si>
    <t>R00008</t>
  </si>
  <si>
    <t xml:space="preserve">ČOV 10-20 EO vč. zákrytu a prodloužení   </t>
  </si>
  <si>
    <t>Stavba:   Domovní čistírny odpadních vod v obci Starkoč – soustava DČOV - II. etapa</t>
  </si>
  <si>
    <t>Objednatel:  Obec Starkoč</t>
  </si>
  <si>
    <t>214 * 1,2 * 1,0</t>
  </si>
  <si>
    <t xml:space="preserve">2*2*19*0,6   </t>
  </si>
  <si>
    <t>214*1,0*0,45 - potrubí</t>
  </si>
  <si>
    <t xml:space="preserve">141,9 * 2,5   </t>
  </si>
  <si>
    <t xml:space="preserve">214*1,0*0,1   </t>
  </si>
  <si>
    <t>2*2*0,1*19</t>
  </si>
  <si>
    <t>8*0,1*19</t>
  </si>
  <si>
    <t>Obetonování DČOV při výskytu vysoké HPV - 5 ks</t>
  </si>
  <si>
    <t>Nástavce k DČOV 3 x 0,3 m</t>
  </si>
  <si>
    <t>25*12</t>
  </si>
  <si>
    <t>Samonosná nádrž 5m3 včetně zemních prací, osazení a úpravou pro napojení na ČOV (včetně nástavců)</t>
  </si>
  <si>
    <t>ČOV 2-5 EO KOMBI vč. zákrytu a prodloužení, včetně vestavěné akumulace 1,0 m3, včetně technologické šachty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</si>
</sst>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[$-405]dddd\ 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#,##0.000_ ;\-#,##0.000\ "/>
  </numFmts>
  <fonts count="49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i/>
      <sz val="7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Arial CE"/>
      <family val="2"/>
    </font>
    <font>
      <b/>
      <u val="single"/>
      <sz val="8"/>
      <name val="Arial CE"/>
      <family val="2"/>
    </font>
    <font>
      <b/>
      <u val="single"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37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3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166" fontId="0" fillId="0" borderId="0" xfId="0" applyNumberFormat="1" applyFill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left" vertical="center" wrapText="1"/>
    </xf>
    <xf numFmtId="44" fontId="6" fillId="0" borderId="17" xfId="0" applyNumberFormat="1" applyFont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37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39" fontId="3" fillId="0" borderId="0" xfId="0" applyNumberFormat="1" applyFont="1" applyBorder="1" applyAlignment="1">
      <alignment horizontal="right" vertical="center"/>
    </xf>
    <xf numFmtId="39" fontId="3" fillId="0" borderId="15" xfId="0" applyNumberFormat="1" applyFont="1" applyBorder="1" applyAlignment="1">
      <alignment horizontal="right" vertical="center"/>
    </xf>
    <xf numFmtId="37" fontId="4" fillId="0" borderId="21" xfId="0" applyNumberFormat="1" applyFont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39" fontId="4" fillId="0" borderId="10" xfId="0" applyNumberFormat="1" applyFont="1" applyBorder="1" applyAlignment="1">
      <alignment horizontal="right" vertical="center"/>
    </xf>
    <xf numFmtId="39" fontId="4" fillId="0" borderId="22" xfId="0" applyNumberFormat="1" applyFont="1" applyBorder="1" applyAlignment="1">
      <alignment horizontal="right" vertical="center"/>
    </xf>
    <xf numFmtId="37" fontId="5" fillId="0" borderId="14" xfId="0" applyNumberFormat="1" applyFont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39" fontId="5" fillId="0" borderId="0" xfId="0" applyNumberFormat="1" applyFont="1" applyBorder="1" applyAlignment="1">
      <alignment horizontal="right" vertical="center"/>
    </xf>
    <xf numFmtId="39" fontId="5" fillId="0" borderId="15" xfId="0" applyNumberFormat="1" applyFont="1" applyBorder="1" applyAlignment="1">
      <alignment horizontal="right" vertical="center"/>
    </xf>
    <xf numFmtId="37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vertical="center"/>
    </xf>
    <xf numFmtId="39" fontId="4" fillId="0" borderId="0" xfId="0" applyNumberFormat="1" applyFont="1" applyBorder="1" applyAlignment="1">
      <alignment horizontal="right" vertical="center"/>
    </xf>
    <xf numFmtId="39" fontId="4" fillId="0" borderId="15" xfId="0" applyNumberFormat="1" applyFont="1" applyBorder="1" applyAlignment="1">
      <alignment horizontal="right" vertical="center"/>
    </xf>
    <xf numFmtId="37" fontId="27" fillId="0" borderId="21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166" fontId="27" fillId="0" borderId="10" xfId="0" applyNumberFormat="1" applyFont="1" applyFill="1" applyBorder="1" applyAlignment="1">
      <alignment horizontal="right" vertical="center"/>
    </xf>
    <xf numFmtId="39" fontId="27" fillId="0" borderId="10" xfId="0" applyNumberFormat="1" applyFont="1" applyBorder="1" applyAlignment="1">
      <alignment horizontal="right" vertical="center"/>
    </xf>
    <xf numFmtId="37" fontId="28" fillId="0" borderId="23" xfId="0" applyNumberFormat="1" applyFont="1" applyBorder="1" applyAlignment="1">
      <alignment horizontal="right" vertical="center"/>
    </xf>
    <xf numFmtId="0" fontId="28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166" fontId="29" fillId="0" borderId="16" xfId="0" applyNumberFormat="1" applyFont="1" applyFill="1" applyBorder="1" applyAlignment="1">
      <alignment horizontal="right" vertical="center"/>
    </xf>
    <xf numFmtId="39" fontId="29" fillId="0" borderId="16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64" sqref="E64"/>
    </sheetView>
  </sheetViews>
  <sheetFormatPr defaultColWidth="10.5" defaultRowHeight="12" customHeight="1"/>
  <cols>
    <col min="1" max="1" width="7" style="4" customWidth="1"/>
    <col min="2" max="2" width="11.66015625" style="5" customWidth="1"/>
    <col min="3" max="3" width="46.83203125" style="5" customWidth="1"/>
    <col min="4" max="4" width="5.16015625" style="5" customWidth="1"/>
    <col min="5" max="5" width="10.83203125" style="8" customWidth="1"/>
    <col min="6" max="6" width="13.83203125" style="6" customWidth="1"/>
    <col min="7" max="7" width="19.66015625" style="9" customWidth="1"/>
    <col min="8" max="16384" width="10.5" style="7" customWidth="1"/>
  </cols>
  <sheetData>
    <row r="1" spans="1:7" s="2" customFormat="1" ht="19.5" customHeight="1">
      <c r="A1" s="10" t="s">
        <v>0</v>
      </c>
      <c r="B1" s="11"/>
      <c r="C1" s="11"/>
      <c r="D1" s="11"/>
      <c r="E1" s="11"/>
      <c r="F1" s="11"/>
      <c r="G1" s="12"/>
    </row>
    <row r="2" spans="1:7" s="2" customFormat="1" ht="12.75" customHeight="1">
      <c r="A2" s="13" t="s">
        <v>112</v>
      </c>
      <c r="B2" s="14"/>
      <c r="C2" s="14"/>
      <c r="D2" s="14"/>
      <c r="E2" s="14"/>
      <c r="F2" s="14"/>
      <c r="G2" s="15"/>
    </row>
    <row r="3" spans="1:7" s="2" customFormat="1" ht="12.75" customHeight="1">
      <c r="A3" s="13"/>
      <c r="B3" s="14"/>
      <c r="C3" s="14"/>
      <c r="D3" s="14"/>
      <c r="E3" s="14"/>
      <c r="F3" s="14"/>
      <c r="G3" s="15"/>
    </row>
    <row r="4" spans="1:7" s="2" customFormat="1" ht="12.75" customHeight="1">
      <c r="A4" s="20"/>
      <c r="B4" s="21"/>
      <c r="C4" s="17"/>
      <c r="D4" s="17"/>
      <c r="E4" s="17"/>
      <c r="F4" s="22"/>
      <c r="G4" s="23"/>
    </row>
    <row r="5" spans="1:7" s="2" customFormat="1" ht="12.75" customHeight="1">
      <c r="A5" s="16" t="s">
        <v>113</v>
      </c>
      <c r="B5" s="17"/>
      <c r="C5" s="17"/>
      <c r="D5" s="17"/>
      <c r="E5" s="17" t="s">
        <v>87</v>
      </c>
      <c r="F5" s="22"/>
      <c r="G5" s="23"/>
    </row>
    <row r="6" spans="1:7" s="2" customFormat="1" ht="12.75" customHeight="1" thickBot="1">
      <c r="A6" s="16" t="s">
        <v>88</v>
      </c>
      <c r="B6" s="17"/>
      <c r="C6" s="17"/>
      <c r="D6" s="17"/>
      <c r="E6" s="17" t="s">
        <v>83</v>
      </c>
      <c r="F6" s="22"/>
      <c r="G6" s="23"/>
    </row>
    <row r="7" spans="1:7" s="2" customFormat="1" ht="25.5" customHeight="1" thickBot="1">
      <c r="A7" s="24" t="s">
        <v>1</v>
      </c>
      <c r="B7" s="25" t="s">
        <v>2</v>
      </c>
      <c r="C7" s="25" t="s">
        <v>3</v>
      </c>
      <c r="D7" s="25" t="s">
        <v>4</v>
      </c>
      <c r="E7" s="25" t="s">
        <v>5</v>
      </c>
      <c r="F7" s="25" t="s">
        <v>6</v>
      </c>
      <c r="G7" s="26" t="s">
        <v>7</v>
      </c>
    </row>
    <row r="8" spans="1:7" s="2" customFormat="1" ht="12.75" customHeight="1" thickBot="1">
      <c r="A8" s="24" t="s">
        <v>8</v>
      </c>
      <c r="B8" s="25" t="s">
        <v>9</v>
      </c>
      <c r="C8" s="25" t="s">
        <v>10</v>
      </c>
      <c r="D8" s="25" t="s">
        <v>11</v>
      </c>
      <c r="E8" s="25" t="s">
        <v>12</v>
      </c>
      <c r="F8" s="25" t="s">
        <v>13</v>
      </c>
      <c r="G8" s="26" t="s">
        <v>14</v>
      </c>
    </row>
    <row r="9" spans="1:7" s="2" customFormat="1" ht="21" customHeight="1">
      <c r="A9" s="27"/>
      <c r="B9" s="28" t="s">
        <v>15</v>
      </c>
      <c r="C9" s="28" t="s">
        <v>16</v>
      </c>
      <c r="D9" s="28"/>
      <c r="E9" s="29"/>
      <c r="F9" s="30"/>
      <c r="G9" s="31">
        <f>G10+G35+G47+G65+G71</f>
        <v>0</v>
      </c>
    </row>
    <row r="10" spans="1:7" s="2" customFormat="1" ht="21" customHeight="1">
      <c r="A10" s="27"/>
      <c r="B10" s="28" t="s">
        <v>8</v>
      </c>
      <c r="C10" s="28" t="s">
        <v>17</v>
      </c>
      <c r="D10" s="28"/>
      <c r="E10" s="29"/>
      <c r="F10" s="30"/>
      <c r="G10" s="31">
        <f>SUM(G11:G34)</f>
        <v>0</v>
      </c>
    </row>
    <row r="11" spans="1:7" s="2" customFormat="1" ht="22.5">
      <c r="A11" s="32">
        <v>1</v>
      </c>
      <c r="B11" s="3" t="s">
        <v>99</v>
      </c>
      <c r="C11" s="3" t="s">
        <v>108</v>
      </c>
      <c r="D11" s="3" t="s">
        <v>20</v>
      </c>
      <c r="E11" s="33">
        <v>25</v>
      </c>
      <c r="F11" s="34"/>
      <c r="G11" s="35">
        <f>F11*E11</f>
        <v>0</v>
      </c>
    </row>
    <row r="12" spans="1:7" s="2" customFormat="1" ht="13.5" customHeight="1">
      <c r="A12" s="32">
        <v>2</v>
      </c>
      <c r="B12" s="3" t="s">
        <v>18</v>
      </c>
      <c r="C12" s="3" t="s">
        <v>19</v>
      </c>
      <c r="D12" s="3" t="s">
        <v>20</v>
      </c>
      <c r="E12" s="33">
        <v>100</v>
      </c>
      <c r="F12" s="34"/>
      <c r="G12" s="35">
        <f>F12*E12</f>
        <v>0</v>
      </c>
    </row>
    <row r="13" spans="1:7" s="2" customFormat="1" ht="13.5" customHeight="1">
      <c r="A13" s="36"/>
      <c r="B13" s="1"/>
      <c r="C13" s="1" t="s">
        <v>21</v>
      </c>
      <c r="D13" s="1"/>
      <c r="E13" s="37"/>
      <c r="F13" s="38"/>
      <c r="G13" s="39"/>
    </row>
    <row r="14" spans="1:7" s="2" customFormat="1" ht="24" customHeight="1">
      <c r="A14" s="32">
        <v>3</v>
      </c>
      <c r="B14" s="3" t="s">
        <v>22</v>
      </c>
      <c r="C14" s="3" t="s">
        <v>23</v>
      </c>
      <c r="D14" s="3" t="s">
        <v>24</v>
      </c>
      <c r="E14" s="33">
        <v>291</v>
      </c>
      <c r="F14" s="34"/>
      <c r="G14" s="35">
        <f>F14*E14</f>
        <v>0</v>
      </c>
    </row>
    <row r="15" spans="1:7" s="2" customFormat="1" ht="12.75" customHeight="1">
      <c r="A15" s="36"/>
      <c r="B15" s="1"/>
      <c r="C15" s="1" t="s">
        <v>103</v>
      </c>
      <c r="D15" s="1"/>
      <c r="E15" s="37"/>
      <c r="F15" s="38"/>
      <c r="G15" s="39"/>
    </row>
    <row r="16" spans="1:7" s="2" customFormat="1" ht="34.5" customHeight="1">
      <c r="A16" s="32">
        <v>4</v>
      </c>
      <c r="B16" s="3" t="s">
        <v>26</v>
      </c>
      <c r="C16" s="3" t="s">
        <v>27</v>
      </c>
      <c r="D16" s="3" t="s">
        <v>24</v>
      </c>
      <c r="E16" s="33">
        <v>145.5</v>
      </c>
      <c r="F16" s="34"/>
      <c r="G16" s="35">
        <f>F16*E16</f>
        <v>0</v>
      </c>
    </row>
    <row r="17" spans="1:7" s="2" customFormat="1" ht="24" customHeight="1">
      <c r="A17" s="32">
        <v>5</v>
      </c>
      <c r="B17" s="3" t="s">
        <v>28</v>
      </c>
      <c r="C17" s="3" t="s">
        <v>29</v>
      </c>
      <c r="D17" s="3" t="s">
        <v>24</v>
      </c>
      <c r="E17" s="33">
        <v>256.8</v>
      </c>
      <c r="F17" s="34"/>
      <c r="G17" s="35">
        <f>F17*E17</f>
        <v>0</v>
      </c>
    </row>
    <row r="18" spans="1:7" s="2" customFormat="1" ht="14.25" customHeight="1">
      <c r="A18" s="36"/>
      <c r="B18" s="1"/>
      <c r="C18" s="1" t="s">
        <v>102</v>
      </c>
      <c r="D18" s="1"/>
      <c r="E18" s="37"/>
      <c r="F18" s="38"/>
      <c r="G18" s="39"/>
    </row>
    <row r="19" spans="1:7" s="2" customFormat="1" ht="13.5" customHeight="1">
      <c r="A19" s="40"/>
      <c r="B19" s="41"/>
      <c r="C19" s="41" t="s">
        <v>114</v>
      </c>
      <c r="D19" s="41"/>
      <c r="E19" s="42">
        <v>256.8</v>
      </c>
      <c r="F19" s="43"/>
      <c r="G19" s="44"/>
    </row>
    <row r="20" spans="1:7" s="2" customFormat="1" ht="24" customHeight="1">
      <c r="A20" s="32">
        <v>6</v>
      </c>
      <c r="B20" s="3" t="s">
        <v>30</v>
      </c>
      <c r="C20" s="3" t="s">
        <v>31</v>
      </c>
      <c r="D20" s="3" t="s">
        <v>24</v>
      </c>
      <c r="E20" s="33">
        <v>128.4</v>
      </c>
      <c r="F20" s="34"/>
      <c r="G20" s="35">
        <f>F20*E20</f>
        <v>0</v>
      </c>
    </row>
    <row r="21" spans="1:7" s="2" customFormat="1" ht="22.5">
      <c r="A21" s="32">
        <v>7</v>
      </c>
      <c r="B21" s="3" t="s">
        <v>32</v>
      </c>
      <c r="C21" s="3" t="s">
        <v>89</v>
      </c>
      <c r="D21" s="3" t="s">
        <v>24</v>
      </c>
      <c r="E21" s="33">
        <v>547.8</v>
      </c>
      <c r="F21" s="34"/>
      <c r="G21" s="35">
        <f>F21*E21</f>
        <v>0</v>
      </c>
    </row>
    <row r="22" spans="1:7" s="2" customFormat="1" ht="24" customHeight="1">
      <c r="A22" s="32">
        <v>8</v>
      </c>
      <c r="B22" s="3" t="s">
        <v>97</v>
      </c>
      <c r="C22" s="3" t="s">
        <v>90</v>
      </c>
      <c r="D22" s="3" t="s">
        <v>24</v>
      </c>
      <c r="E22" s="33">
        <v>547.8</v>
      </c>
      <c r="F22" s="34"/>
      <c r="G22" s="35">
        <f>F22*E22</f>
        <v>0</v>
      </c>
    </row>
    <row r="23" spans="1:7" s="2" customFormat="1" ht="21" customHeight="1">
      <c r="A23" s="36"/>
      <c r="B23" s="1"/>
      <c r="C23" s="1" t="s">
        <v>91</v>
      </c>
      <c r="D23" s="1"/>
      <c r="E23" s="37"/>
      <c r="F23" s="38"/>
      <c r="G23" s="39"/>
    </row>
    <row r="24" spans="1:7" s="2" customFormat="1" ht="24" customHeight="1">
      <c r="A24" s="32">
        <v>9</v>
      </c>
      <c r="B24" s="3">
        <v>174101101</v>
      </c>
      <c r="C24" s="3" t="s">
        <v>92</v>
      </c>
      <c r="D24" s="3" t="s">
        <v>24</v>
      </c>
      <c r="E24" s="33">
        <v>215</v>
      </c>
      <c r="F24" s="34"/>
      <c r="G24" s="35">
        <f>F24*E24</f>
        <v>0</v>
      </c>
    </row>
    <row r="25" spans="1:7" s="2" customFormat="1" ht="13.5" customHeight="1">
      <c r="A25" s="36"/>
      <c r="B25" s="1"/>
      <c r="C25" s="1" t="s">
        <v>109</v>
      </c>
      <c r="D25" s="1"/>
      <c r="E25" s="37"/>
      <c r="F25" s="38"/>
      <c r="G25" s="39"/>
    </row>
    <row r="26" spans="1:7" s="2" customFormat="1" ht="13.5" customHeight="1">
      <c r="A26" s="45">
        <v>10</v>
      </c>
      <c r="B26" s="46" t="s">
        <v>33</v>
      </c>
      <c r="C26" s="46" t="s">
        <v>34</v>
      </c>
      <c r="D26" s="46" t="s">
        <v>35</v>
      </c>
      <c r="E26" s="47">
        <v>430</v>
      </c>
      <c r="F26" s="48"/>
      <c r="G26" s="35">
        <f>F26*E26</f>
        <v>0</v>
      </c>
    </row>
    <row r="27" spans="1:7" s="2" customFormat="1" ht="24" customHeight="1">
      <c r="A27" s="32">
        <v>11</v>
      </c>
      <c r="B27" s="3">
        <v>175111101</v>
      </c>
      <c r="C27" s="3" t="s">
        <v>93</v>
      </c>
      <c r="D27" s="3" t="s">
        <v>24</v>
      </c>
      <c r="E27" s="33">
        <v>141.9</v>
      </c>
      <c r="F27" s="34"/>
      <c r="G27" s="35">
        <f>F27*E27</f>
        <v>0</v>
      </c>
    </row>
    <row r="28" spans="1:7" s="2" customFormat="1" ht="13.5" customHeight="1">
      <c r="A28" s="36"/>
      <c r="B28" s="1"/>
      <c r="C28" s="1" t="s">
        <v>36</v>
      </c>
      <c r="D28" s="1"/>
      <c r="E28" s="37"/>
      <c r="F28" s="38"/>
      <c r="G28" s="39"/>
    </row>
    <row r="29" spans="1:7" s="2" customFormat="1" ht="13.5" customHeight="1">
      <c r="A29" s="40"/>
      <c r="B29" s="41"/>
      <c r="C29" s="41" t="s">
        <v>115</v>
      </c>
      <c r="D29" s="41"/>
      <c r="E29" s="42">
        <f>2*2*19*0.6</f>
        <v>45.6</v>
      </c>
      <c r="F29" s="43"/>
      <c r="G29" s="44"/>
    </row>
    <row r="30" spans="1:7" s="2" customFormat="1" ht="13.5" customHeight="1">
      <c r="A30" s="40"/>
      <c r="B30" s="41"/>
      <c r="C30" s="41" t="s">
        <v>116</v>
      </c>
      <c r="D30" s="41"/>
      <c r="E30" s="42">
        <f>214*1*0.45</f>
        <v>96.3</v>
      </c>
      <c r="F30" s="43"/>
      <c r="G30" s="44"/>
    </row>
    <row r="31" spans="1:7" s="2" customFormat="1" ht="13.5" customHeight="1">
      <c r="A31" s="40"/>
      <c r="B31" s="41"/>
      <c r="C31" s="41" t="s">
        <v>25</v>
      </c>
      <c r="D31" s="41"/>
      <c r="E31" s="42">
        <f>E29+E30</f>
        <v>141.9</v>
      </c>
      <c r="F31" s="43"/>
      <c r="G31" s="44"/>
    </row>
    <row r="32" spans="1:7" s="2" customFormat="1" ht="13.5" customHeight="1">
      <c r="A32" s="45">
        <v>12</v>
      </c>
      <c r="B32" s="46" t="s">
        <v>37</v>
      </c>
      <c r="C32" s="46" t="s">
        <v>38</v>
      </c>
      <c r="D32" s="46" t="s">
        <v>35</v>
      </c>
      <c r="E32" s="47">
        <v>354.75</v>
      </c>
      <c r="F32" s="48"/>
      <c r="G32" s="35">
        <f>F32*E32</f>
        <v>0</v>
      </c>
    </row>
    <row r="33" spans="1:7" s="2" customFormat="1" ht="13.5" customHeight="1">
      <c r="A33" s="40"/>
      <c r="B33" s="41"/>
      <c r="C33" s="41" t="s">
        <v>117</v>
      </c>
      <c r="D33" s="41"/>
      <c r="E33" s="42">
        <v>354.75</v>
      </c>
      <c r="F33" s="43"/>
      <c r="G33" s="44"/>
    </row>
    <row r="34" spans="1:7" s="2" customFormat="1" ht="24" customHeight="1">
      <c r="A34" s="32">
        <v>13</v>
      </c>
      <c r="B34" s="3" t="s">
        <v>39</v>
      </c>
      <c r="C34" s="3" t="s">
        <v>40</v>
      </c>
      <c r="D34" s="3" t="s">
        <v>20</v>
      </c>
      <c r="E34" s="33">
        <v>100</v>
      </c>
      <c r="F34" s="34"/>
      <c r="G34" s="35">
        <f>F34*E34</f>
        <v>0</v>
      </c>
    </row>
    <row r="35" spans="1:7" s="2" customFormat="1" ht="21" customHeight="1">
      <c r="A35" s="27"/>
      <c r="B35" s="28" t="s">
        <v>10</v>
      </c>
      <c r="C35" s="28" t="s">
        <v>41</v>
      </c>
      <c r="D35" s="28"/>
      <c r="E35" s="29"/>
      <c r="F35" s="30"/>
      <c r="G35" s="31">
        <f>SUM(G36:G46)</f>
        <v>0</v>
      </c>
    </row>
    <row r="36" spans="1:7" s="2" customFormat="1" ht="13.5" customHeight="1">
      <c r="A36" s="32">
        <v>14</v>
      </c>
      <c r="B36" s="3">
        <v>451573111</v>
      </c>
      <c r="C36" s="3" t="s">
        <v>94</v>
      </c>
      <c r="D36" s="3" t="s">
        <v>24</v>
      </c>
      <c r="E36" s="33">
        <v>21.4</v>
      </c>
      <c r="F36" s="34"/>
      <c r="G36" s="35">
        <f>F36*E36</f>
        <v>0</v>
      </c>
    </row>
    <row r="37" spans="1:7" s="2" customFormat="1" ht="15" customHeight="1">
      <c r="A37" s="36"/>
      <c r="B37" s="1"/>
      <c r="C37" s="1" t="s">
        <v>101</v>
      </c>
      <c r="D37" s="1"/>
      <c r="E37" s="37"/>
      <c r="F37" s="38"/>
      <c r="G37" s="39"/>
    </row>
    <row r="38" spans="1:7" s="2" customFormat="1" ht="13.5" customHeight="1">
      <c r="A38" s="40"/>
      <c r="B38" s="41"/>
      <c r="C38" s="41" t="s">
        <v>118</v>
      </c>
      <c r="D38" s="41"/>
      <c r="E38" s="42">
        <f>214*0.1*1</f>
        <v>21.400000000000002</v>
      </c>
      <c r="F38" s="43"/>
      <c r="G38" s="44"/>
    </row>
    <row r="39" spans="1:7" s="2" customFormat="1" ht="13.5" customHeight="1">
      <c r="A39" s="40"/>
      <c r="B39" s="41"/>
      <c r="C39" s="41" t="s">
        <v>25</v>
      </c>
      <c r="D39" s="41"/>
      <c r="E39" s="42">
        <v>21.4</v>
      </c>
      <c r="F39" s="43"/>
      <c r="G39" s="44"/>
    </row>
    <row r="40" spans="1:7" s="2" customFormat="1" ht="24" customHeight="1">
      <c r="A40" s="32">
        <v>15</v>
      </c>
      <c r="B40" s="3" t="s">
        <v>42</v>
      </c>
      <c r="C40" s="3" t="s">
        <v>43</v>
      </c>
      <c r="D40" s="3" t="s">
        <v>24</v>
      </c>
      <c r="E40" s="33">
        <v>7.6</v>
      </c>
      <c r="F40" s="34"/>
      <c r="G40" s="35">
        <f>F40*E40</f>
        <v>0</v>
      </c>
    </row>
    <row r="41" spans="1:7" s="2" customFormat="1" ht="13.5" customHeight="1">
      <c r="A41" s="36"/>
      <c r="B41" s="1"/>
      <c r="C41" s="1" t="s">
        <v>44</v>
      </c>
      <c r="D41" s="1"/>
      <c r="E41" s="37"/>
      <c r="F41" s="38"/>
      <c r="G41" s="39"/>
    </row>
    <row r="42" spans="1:7" s="2" customFormat="1" ht="13.5" customHeight="1">
      <c r="A42" s="40"/>
      <c r="B42" s="41"/>
      <c r="C42" s="41" t="s">
        <v>119</v>
      </c>
      <c r="D42" s="41"/>
      <c r="E42" s="42">
        <v>7.6</v>
      </c>
      <c r="F42" s="43"/>
      <c r="G42" s="44"/>
    </row>
    <row r="43" spans="1:7" s="2" customFormat="1" ht="13.5" customHeight="1">
      <c r="A43" s="40"/>
      <c r="B43" s="41"/>
      <c r="C43" s="41" t="s">
        <v>25</v>
      </c>
      <c r="D43" s="41"/>
      <c r="E43" s="42">
        <v>7.6</v>
      </c>
      <c r="F43" s="43"/>
      <c r="G43" s="44"/>
    </row>
    <row r="44" spans="1:7" s="2" customFormat="1" ht="24" customHeight="1">
      <c r="A44" s="32">
        <v>16</v>
      </c>
      <c r="B44" s="3" t="s">
        <v>45</v>
      </c>
      <c r="C44" s="3" t="s">
        <v>46</v>
      </c>
      <c r="D44" s="3" t="s">
        <v>20</v>
      </c>
      <c r="E44" s="33">
        <v>15.2</v>
      </c>
      <c r="F44" s="34"/>
      <c r="G44" s="35">
        <f>F44*E44</f>
        <v>0</v>
      </c>
    </row>
    <row r="45" spans="1:7" s="2" customFormat="1" ht="13.5" customHeight="1">
      <c r="A45" s="40"/>
      <c r="B45" s="41"/>
      <c r="C45" s="41" t="s">
        <v>120</v>
      </c>
      <c r="D45" s="41"/>
      <c r="E45" s="42">
        <v>15.2</v>
      </c>
      <c r="F45" s="43"/>
      <c r="G45" s="44"/>
    </row>
    <row r="46" spans="1:7" s="2" customFormat="1" ht="13.5" customHeight="1">
      <c r="A46" s="40"/>
      <c r="B46" s="41"/>
      <c r="C46" s="41" t="s">
        <v>25</v>
      </c>
      <c r="D46" s="41"/>
      <c r="E46" s="42">
        <v>15.2</v>
      </c>
      <c r="F46" s="43"/>
      <c r="G46" s="44"/>
    </row>
    <row r="47" spans="1:7" s="2" customFormat="1" ht="21" customHeight="1">
      <c r="A47" s="27"/>
      <c r="B47" s="28" t="s">
        <v>14</v>
      </c>
      <c r="C47" s="28" t="s">
        <v>47</v>
      </c>
      <c r="D47" s="28"/>
      <c r="E47" s="29"/>
      <c r="F47" s="30"/>
      <c r="G47" s="31">
        <f>SUM(G48:G64)</f>
        <v>0</v>
      </c>
    </row>
    <row r="48" spans="1:7" s="2" customFormat="1" ht="24" customHeight="1">
      <c r="A48" s="32">
        <v>17</v>
      </c>
      <c r="B48" s="3" t="s">
        <v>48</v>
      </c>
      <c r="C48" s="3" t="s">
        <v>49</v>
      </c>
      <c r="D48" s="3" t="s">
        <v>50</v>
      </c>
      <c r="E48" s="33">
        <v>214</v>
      </c>
      <c r="F48" s="34"/>
      <c r="G48" s="35">
        <f>F48*E48</f>
        <v>0</v>
      </c>
    </row>
    <row r="49" spans="1:7" s="2" customFormat="1" ht="13.5" customHeight="1">
      <c r="A49" s="45">
        <v>18</v>
      </c>
      <c r="B49" s="46" t="s">
        <v>51</v>
      </c>
      <c r="C49" s="46" t="s">
        <v>52</v>
      </c>
      <c r="D49" s="46" t="s">
        <v>53</v>
      </c>
      <c r="E49" s="47">
        <v>113</v>
      </c>
      <c r="F49" s="48"/>
      <c r="G49" s="35">
        <f>F49*E49</f>
        <v>0</v>
      </c>
    </row>
    <row r="50" spans="1:7" s="2" customFormat="1" ht="13.5" customHeight="1">
      <c r="A50" s="32">
        <v>19</v>
      </c>
      <c r="B50" s="3" t="s">
        <v>55</v>
      </c>
      <c r="C50" s="3" t="s">
        <v>96</v>
      </c>
      <c r="D50" s="3" t="s">
        <v>53</v>
      </c>
      <c r="E50" s="33">
        <v>19</v>
      </c>
      <c r="F50" s="34"/>
      <c r="G50" s="35">
        <f>F50*E50</f>
        <v>0</v>
      </c>
    </row>
    <row r="51" spans="1:7" s="2" customFormat="1" ht="13.5" customHeight="1">
      <c r="A51" s="36"/>
      <c r="B51" s="1"/>
      <c r="C51" s="1" t="s">
        <v>54</v>
      </c>
      <c r="D51" s="1"/>
      <c r="E51" s="37"/>
      <c r="F51" s="38"/>
      <c r="G51" s="39"/>
    </row>
    <row r="52" spans="1:7" s="2" customFormat="1" ht="22.5">
      <c r="A52" s="32">
        <v>20</v>
      </c>
      <c r="B52" s="3">
        <v>919535557</v>
      </c>
      <c r="C52" s="3" t="s">
        <v>98</v>
      </c>
      <c r="D52" s="3" t="s">
        <v>24</v>
      </c>
      <c r="E52" s="33">
        <v>8</v>
      </c>
      <c r="F52" s="34"/>
      <c r="G52" s="35">
        <f>F52*E52</f>
        <v>0</v>
      </c>
    </row>
    <row r="53" spans="1:7" s="2" customFormat="1" ht="13.5" customHeight="1">
      <c r="A53" s="36"/>
      <c r="B53" s="1"/>
      <c r="C53" s="1" t="s">
        <v>121</v>
      </c>
      <c r="D53" s="1"/>
      <c r="E53" s="37"/>
      <c r="F53" s="38"/>
      <c r="G53" s="39"/>
    </row>
    <row r="54" spans="1:7" s="2" customFormat="1" ht="17.25" customHeight="1">
      <c r="A54" s="45">
        <v>21</v>
      </c>
      <c r="B54" s="46" t="s">
        <v>58</v>
      </c>
      <c r="C54" s="46" t="s">
        <v>95</v>
      </c>
      <c r="D54" s="46" t="s">
        <v>56</v>
      </c>
      <c r="E54" s="47">
        <v>11</v>
      </c>
      <c r="F54" s="48"/>
      <c r="G54" s="35">
        <f>F54*E54</f>
        <v>0</v>
      </c>
    </row>
    <row r="55" spans="1:7" s="2" customFormat="1" ht="91.5" customHeight="1">
      <c r="A55" s="36"/>
      <c r="B55" s="1"/>
      <c r="C55" s="1" t="s">
        <v>57</v>
      </c>
      <c r="D55" s="1"/>
      <c r="E55" s="37"/>
      <c r="F55" s="38"/>
      <c r="G55" s="39"/>
    </row>
    <row r="56" spans="1:7" s="2" customFormat="1" ht="33.75">
      <c r="A56" s="45">
        <v>22</v>
      </c>
      <c r="B56" s="46" t="s">
        <v>60</v>
      </c>
      <c r="C56" s="46" t="s">
        <v>125</v>
      </c>
      <c r="D56" s="46" t="s">
        <v>56</v>
      </c>
      <c r="E56" s="47">
        <v>7</v>
      </c>
      <c r="F56" s="48"/>
      <c r="G56" s="35">
        <f>F56*E56</f>
        <v>0</v>
      </c>
    </row>
    <row r="57" spans="1:7" s="2" customFormat="1" ht="91.5" customHeight="1">
      <c r="A57" s="36"/>
      <c r="B57" s="1"/>
      <c r="C57" s="1" t="s">
        <v>57</v>
      </c>
      <c r="D57" s="1"/>
      <c r="E57" s="37"/>
      <c r="F57" s="38"/>
      <c r="G57" s="39"/>
    </row>
    <row r="58" spans="1:7" s="2" customFormat="1" ht="17.25" customHeight="1">
      <c r="A58" s="45">
        <v>23</v>
      </c>
      <c r="B58" s="46" t="s">
        <v>61</v>
      </c>
      <c r="C58" s="46" t="s">
        <v>111</v>
      </c>
      <c r="D58" s="46" t="s">
        <v>104</v>
      </c>
      <c r="E58" s="47">
        <v>1</v>
      </c>
      <c r="F58" s="48"/>
      <c r="G58" s="35">
        <f>F58*E58</f>
        <v>0</v>
      </c>
    </row>
    <row r="59" spans="1:7" s="2" customFormat="1" ht="91.5" customHeight="1">
      <c r="A59" s="36"/>
      <c r="B59" s="1"/>
      <c r="C59" s="1" t="s">
        <v>57</v>
      </c>
      <c r="D59" s="1"/>
      <c r="E59" s="37"/>
      <c r="F59" s="38"/>
      <c r="G59" s="39"/>
    </row>
    <row r="60" spans="1:7" s="2" customFormat="1" ht="11.25">
      <c r="A60" s="45">
        <v>24</v>
      </c>
      <c r="B60" s="46" t="s">
        <v>105</v>
      </c>
      <c r="C60" s="46" t="s">
        <v>122</v>
      </c>
      <c r="D60" s="46" t="s">
        <v>104</v>
      </c>
      <c r="E60" s="47">
        <v>10</v>
      </c>
      <c r="F60" s="48"/>
      <c r="G60" s="35">
        <f>F60*E60</f>
        <v>0</v>
      </c>
    </row>
    <row r="61" spans="1:7" s="2" customFormat="1" ht="24.75" customHeight="1">
      <c r="A61" s="45">
        <v>25</v>
      </c>
      <c r="B61" s="46" t="s">
        <v>106</v>
      </c>
      <c r="C61" s="46" t="s">
        <v>124</v>
      </c>
      <c r="D61" s="46" t="s">
        <v>104</v>
      </c>
      <c r="E61" s="47">
        <v>1</v>
      </c>
      <c r="F61" s="48"/>
      <c r="G61" s="35">
        <f>F61*E61</f>
        <v>0</v>
      </c>
    </row>
    <row r="62" spans="1:7" s="2" customFormat="1" ht="13.5" customHeight="1">
      <c r="A62" s="32">
        <v>26</v>
      </c>
      <c r="B62" s="3" t="s">
        <v>107</v>
      </c>
      <c r="C62" s="3" t="s">
        <v>59</v>
      </c>
      <c r="D62" s="3" t="s">
        <v>53</v>
      </c>
      <c r="E62" s="33">
        <v>12</v>
      </c>
      <c r="F62" s="34"/>
      <c r="G62" s="35">
        <f>F62*E62</f>
        <v>0</v>
      </c>
    </row>
    <row r="63" spans="1:7" s="2" customFormat="1" ht="13.5" customHeight="1">
      <c r="A63" s="32">
        <v>27</v>
      </c>
      <c r="B63" s="3" t="s">
        <v>110</v>
      </c>
      <c r="C63" s="3" t="s">
        <v>84</v>
      </c>
      <c r="D63" s="3" t="s">
        <v>104</v>
      </c>
      <c r="E63" s="33">
        <v>19</v>
      </c>
      <c r="F63" s="34"/>
      <c r="G63" s="35">
        <f>F63*E63</f>
        <v>0</v>
      </c>
    </row>
    <row r="64" spans="1:7" s="2" customFormat="1" ht="97.5">
      <c r="A64" s="36"/>
      <c r="B64" s="1"/>
      <c r="C64" s="1" t="s">
        <v>85</v>
      </c>
      <c r="D64" s="1"/>
      <c r="E64" s="37"/>
      <c r="F64" s="38"/>
      <c r="G64" s="39"/>
    </row>
    <row r="65" spans="1:7" s="2" customFormat="1" ht="21" customHeight="1">
      <c r="A65" s="27"/>
      <c r="B65" s="28" t="s">
        <v>62</v>
      </c>
      <c r="C65" s="28" t="s">
        <v>63</v>
      </c>
      <c r="D65" s="28"/>
      <c r="E65" s="29"/>
      <c r="F65" s="30"/>
      <c r="G65" s="31">
        <f>SUM(G66:G70)</f>
        <v>0</v>
      </c>
    </row>
    <row r="66" spans="1:7" s="2" customFormat="1" ht="24" customHeight="1">
      <c r="A66" s="32">
        <v>28</v>
      </c>
      <c r="B66" s="3" t="s">
        <v>64</v>
      </c>
      <c r="C66" s="3" t="s">
        <v>65</v>
      </c>
      <c r="D66" s="3" t="s">
        <v>20</v>
      </c>
      <c r="E66" s="33">
        <v>300</v>
      </c>
      <c r="F66" s="34"/>
      <c r="G66" s="35">
        <f>F66*E66</f>
        <v>0</v>
      </c>
    </row>
    <row r="67" spans="1:7" s="2" customFormat="1" ht="11.25" customHeight="1">
      <c r="A67" s="36"/>
      <c r="B67" s="1"/>
      <c r="C67" s="1" t="s">
        <v>100</v>
      </c>
      <c r="D67" s="1"/>
      <c r="E67" s="37"/>
      <c r="F67" s="38"/>
      <c r="G67" s="39"/>
    </row>
    <row r="68" spans="1:7" s="2" customFormat="1" ht="13.5" customHeight="1">
      <c r="A68" s="40"/>
      <c r="B68" s="41"/>
      <c r="C68" s="41" t="s">
        <v>123</v>
      </c>
      <c r="D68" s="41"/>
      <c r="E68" s="42">
        <f>25*12</f>
        <v>300</v>
      </c>
      <c r="F68" s="43"/>
      <c r="G68" s="44"/>
    </row>
    <row r="69" spans="1:7" s="2" customFormat="1" ht="13.5" customHeight="1">
      <c r="A69" s="40"/>
      <c r="B69" s="41"/>
      <c r="C69" s="41" t="s">
        <v>25</v>
      </c>
      <c r="D69" s="41"/>
      <c r="E69" s="42">
        <v>300</v>
      </c>
      <c r="F69" s="43"/>
      <c r="G69" s="44"/>
    </row>
    <row r="70" spans="1:7" s="2" customFormat="1" ht="13.5" customHeight="1">
      <c r="A70" s="45">
        <v>29</v>
      </c>
      <c r="B70" s="46" t="s">
        <v>66</v>
      </c>
      <c r="C70" s="46" t="s">
        <v>67</v>
      </c>
      <c r="D70" s="46" t="s">
        <v>20</v>
      </c>
      <c r="E70" s="47">
        <v>320</v>
      </c>
      <c r="F70" s="48"/>
      <c r="G70" s="35">
        <f>F70*E70</f>
        <v>0</v>
      </c>
    </row>
    <row r="71" spans="1:7" s="2" customFormat="1" ht="27" customHeight="1">
      <c r="A71" s="27"/>
      <c r="B71" s="28" t="s">
        <v>68</v>
      </c>
      <c r="C71" s="28" t="s">
        <v>69</v>
      </c>
      <c r="D71" s="28"/>
      <c r="E71" s="29"/>
      <c r="F71" s="30"/>
      <c r="G71" s="31">
        <f>SUM(G72)</f>
        <v>0</v>
      </c>
    </row>
    <row r="72" spans="1:7" s="2" customFormat="1" ht="24" customHeight="1">
      <c r="A72" s="32">
        <v>30</v>
      </c>
      <c r="B72" s="3" t="s">
        <v>70</v>
      </c>
      <c r="C72" s="3" t="s">
        <v>71</v>
      </c>
      <c r="D72" s="3" t="s">
        <v>35</v>
      </c>
      <c r="E72" s="33">
        <v>380</v>
      </c>
      <c r="F72" s="34"/>
      <c r="G72" s="35">
        <f>F72*E72</f>
        <v>0</v>
      </c>
    </row>
    <row r="73" spans="1:7" s="2" customFormat="1" ht="21" customHeight="1">
      <c r="A73" s="27"/>
      <c r="B73" s="28" t="s">
        <v>72</v>
      </c>
      <c r="C73" s="28" t="s">
        <v>73</v>
      </c>
      <c r="D73" s="28"/>
      <c r="E73" s="29"/>
      <c r="F73" s="30"/>
      <c r="G73" s="31">
        <f>G74</f>
        <v>0</v>
      </c>
    </row>
    <row r="74" spans="1:7" s="2" customFormat="1" ht="24.75" customHeight="1">
      <c r="A74" s="27"/>
      <c r="B74" s="28" t="s">
        <v>74</v>
      </c>
      <c r="C74" s="28" t="s">
        <v>73</v>
      </c>
      <c r="D74" s="28"/>
      <c r="E74" s="29"/>
      <c r="F74" s="30"/>
      <c r="G74" s="31">
        <f>SUM(G75:G78)</f>
        <v>0</v>
      </c>
    </row>
    <row r="75" spans="1:7" s="2" customFormat="1" ht="13.5" customHeight="1">
      <c r="A75" s="32">
        <v>31</v>
      </c>
      <c r="B75" s="3" t="s">
        <v>75</v>
      </c>
      <c r="C75" s="3" t="s">
        <v>76</v>
      </c>
      <c r="D75" s="3" t="s">
        <v>56</v>
      </c>
      <c r="E75" s="33">
        <v>1</v>
      </c>
      <c r="F75" s="34"/>
      <c r="G75" s="35">
        <f>F75*E75</f>
        <v>0</v>
      </c>
    </row>
    <row r="76" spans="1:7" s="2" customFormat="1" ht="13.5" customHeight="1">
      <c r="A76" s="32">
        <v>32</v>
      </c>
      <c r="B76" s="3" t="s">
        <v>77</v>
      </c>
      <c r="C76" s="3" t="s">
        <v>78</v>
      </c>
      <c r="D76" s="3" t="s">
        <v>56</v>
      </c>
      <c r="E76" s="33">
        <v>1</v>
      </c>
      <c r="F76" s="34"/>
      <c r="G76" s="35">
        <f>F76*E76</f>
        <v>0</v>
      </c>
    </row>
    <row r="77" spans="1:7" s="2" customFormat="1" ht="13.5" customHeight="1">
      <c r="A77" s="32">
        <v>33</v>
      </c>
      <c r="B77" s="3" t="s">
        <v>79</v>
      </c>
      <c r="C77" s="3" t="s">
        <v>80</v>
      </c>
      <c r="D77" s="3" t="s">
        <v>56</v>
      </c>
      <c r="E77" s="33">
        <v>1</v>
      </c>
      <c r="F77" s="34"/>
      <c r="G77" s="35">
        <f>F77*E77</f>
        <v>0</v>
      </c>
    </row>
    <row r="78" spans="1:7" s="2" customFormat="1" ht="13.5" customHeight="1">
      <c r="A78" s="32">
        <v>34</v>
      </c>
      <c r="B78" s="3" t="s">
        <v>81</v>
      </c>
      <c r="C78" s="3" t="s">
        <v>82</v>
      </c>
      <c r="D78" s="3" t="s">
        <v>56</v>
      </c>
      <c r="E78" s="33">
        <v>1</v>
      </c>
      <c r="F78" s="34"/>
      <c r="G78" s="35">
        <f>F78*E78</f>
        <v>0</v>
      </c>
    </row>
    <row r="79" spans="1:7" s="2" customFormat="1" ht="21" customHeight="1" thickBot="1">
      <c r="A79" s="49"/>
      <c r="B79" s="50"/>
      <c r="C79" s="18" t="s">
        <v>86</v>
      </c>
      <c r="D79" s="51"/>
      <c r="E79" s="52"/>
      <c r="F79" s="53"/>
      <c r="G79" s="19">
        <f>G9+G73</f>
        <v>0</v>
      </c>
    </row>
  </sheetData>
  <sheetProtection/>
  <mergeCells count="2">
    <mergeCell ref="A2:G3"/>
    <mergeCell ref="A1:G1"/>
  </mergeCells>
  <printOptions/>
  <pageMargins left="0.39370079040527345" right="0.39370079040527345" top="0.7874015808105469" bottom="0.7874015808105469" header="0" footer="0"/>
  <pageSetup fitToHeight="0" fitToWidth="1" orientation="portrait" paperSize="9" r:id="rId1"/>
  <headerFooter alignWithMargins="0">
    <oddFooter>&amp;C   Strana &amp;P  z &amp;N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OStepan</dc:creator>
  <cp:keywords/>
  <dc:description/>
  <cp:lastModifiedBy>Starkoč</cp:lastModifiedBy>
  <cp:lastPrinted>2020-07-31T09:19:24Z</cp:lastPrinted>
  <dcterms:created xsi:type="dcterms:W3CDTF">2018-02-22T19:42:29Z</dcterms:created>
  <dcterms:modified xsi:type="dcterms:W3CDTF">2020-07-31T09:21:02Z</dcterms:modified>
  <cp:category/>
  <cp:version/>
  <cp:contentType/>
  <cp:contentStatus/>
</cp:coreProperties>
</file>