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ÚVOD" sheetId="1" r:id="rId1"/>
    <sheet name="KRYCÍ LIST" sheetId="2" r:id="rId2"/>
    <sheet name="REKAPITULACE" sheetId="3" r:id="rId3"/>
    <sheet name="ROZPOČET" sheetId="4" r:id="rId4"/>
  </sheets>
  <externalReferences>
    <externalReference r:id="rId7"/>
  </externalReferences>
  <definedNames>
    <definedName name="Dodavka">'[1]Rekapitulace'!$G$13</definedName>
    <definedName name="HSV">'[1]Rekapitulace'!$E$13</definedName>
    <definedName name="HZS">'[1]Rekapitulace'!$I$13</definedName>
    <definedName name="Mont">'[1]Rekapitulace'!$H$13</definedName>
    <definedName name="PocetMJ">'ROZPOČET'!#REF!</definedName>
    <definedName name="PSV">'[1]Rekapitulace'!$F$13</definedName>
    <definedName name="SazbaDPH1">'ROZPOČET'!#REF!</definedName>
    <definedName name="SazbaDPH2">'ROZPOČET'!#REF!</definedName>
    <definedName name="VRN">'[1]Rekapitulace'!$H$26</definedName>
  </definedNames>
  <calcPr fullCalcOnLoad="1"/>
</workbook>
</file>

<file path=xl/sharedStrings.xml><?xml version="1.0" encoding="utf-8"?>
<sst xmlns="http://schemas.openxmlformats.org/spreadsheetml/2006/main" count="377" uniqueCount="270">
  <si>
    <t>POLOŽKOVÝ ROZPOČET</t>
  </si>
  <si>
    <t>Kód položky</t>
  </si>
  <si>
    <t>Název položky</t>
  </si>
  <si>
    <t>Poř.</t>
  </si>
  <si>
    <t>pol.</t>
  </si>
  <si>
    <t>čís.</t>
  </si>
  <si>
    <t>Množství</t>
  </si>
  <si>
    <t>jednotková</t>
  </si>
  <si>
    <t>celková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</si>
  <si>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</si>
  <si>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</si>
  <si>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</si>
  <si>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</si>
  <si>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</si>
  <si>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</si>
  <si>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</si>
  <si>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</si>
  <si>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</si>
  <si>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</si>
  <si>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</si>
  <si>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M.J.</t>
  </si>
  <si>
    <t>HSV CELKEM</t>
  </si>
  <si>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</si>
  <si>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</si>
  <si>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</si>
  <si>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</si>
  <si>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</si>
  <si>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</si>
  <si>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</si>
  <si>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Zakázkové číslo :</t>
  </si>
  <si>
    <t>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</si>
  <si>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</si>
  <si>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</si>
  <si>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</si>
  <si>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</si>
  <si>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</si>
  <si>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</si>
  <si>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</si>
  <si>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</si>
  <si>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VRN celkem</t>
  </si>
  <si>
    <t>Vypracoval</t>
  </si>
  <si>
    <t>Za zhotovitele</t>
  </si>
  <si>
    <t>Za objednatele</t>
  </si>
  <si>
    <t>Podpis:</t>
  </si>
  <si>
    <t>Podpis :</t>
  </si>
  <si>
    <t>Základ pro DPH</t>
  </si>
  <si>
    <t>DPH</t>
  </si>
  <si>
    <t xml:space="preserve"> </t>
  </si>
  <si>
    <t>PSV:</t>
  </si>
  <si>
    <t>HSV:</t>
  </si>
  <si>
    <t>PSV CELKEM</t>
  </si>
  <si>
    <t>INSTALACE:</t>
  </si>
  <si>
    <t>INSTALACE CELKEM</t>
  </si>
  <si>
    <t>MONTÁŽNÍ PRÁCE:</t>
  </si>
  <si>
    <t>MONTÁŽNÍ PRÁCE CELKEM</t>
  </si>
  <si>
    <t>Oddíl</t>
  </si>
  <si>
    <t>Dodávka</t>
  </si>
  <si>
    <t>Montáž</t>
  </si>
  <si>
    <t>Celkem</t>
  </si>
  <si>
    <t>Název oddílu / řemeslného oboru</t>
  </si>
  <si>
    <t>STAVEBNÍ ČÁST CELKEM</t>
  </si>
  <si>
    <t>CENA BEZ DPH</t>
  </si>
  <si>
    <t>TECHNOLOGIE:</t>
  </si>
  <si>
    <t>TECHNOLOGIE CELKEM</t>
  </si>
  <si>
    <t>INTERIÉRY:</t>
  </si>
  <si>
    <t>Dodávka mobilního vybavení interiérů</t>
  </si>
  <si>
    <t>INTERIÉRY CELKEM</t>
  </si>
  <si>
    <t>Ztížené výrobní podmínky [%]</t>
  </si>
  <si>
    <t>Oborová přirážka [%]</t>
  </si>
  <si>
    <t>Přesun stavebních kapacit [%]</t>
  </si>
  <si>
    <t>Mimostaveništní doprava [%]</t>
  </si>
  <si>
    <t>Zařízení staveniště [%]</t>
  </si>
  <si>
    <t>Provoz investora [%]</t>
  </si>
  <si>
    <t>Kompletační činnost [%]</t>
  </si>
  <si>
    <t>Instalace</t>
  </si>
  <si>
    <t>Montáže</t>
  </si>
  <si>
    <t>Poznámky :</t>
  </si>
  <si>
    <t>Vedlejší rozpočtové náklady (VRN)</t>
  </si>
  <si>
    <t>[%]  činí :</t>
  </si>
  <si>
    <t>Počet účel. měrných jednotek :</t>
  </si>
  <si>
    <t>Náklady na měrnou jednotku :</t>
  </si>
  <si>
    <t>II: technologie</t>
  </si>
  <si>
    <t>VII: interiéry</t>
  </si>
  <si>
    <t>ZRN+II+VII</t>
  </si>
  <si>
    <t>ZRN+II+VII+VRN</t>
  </si>
  <si>
    <t>:</t>
  </si>
  <si>
    <t>CENA ZA OBJEKT CELKEM VČETNĚ DPH:</t>
  </si>
  <si>
    <t>REKAPITULACE ROZPOČTU</t>
  </si>
  <si>
    <t>Dodávka technologického souboru</t>
  </si>
  <si>
    <t>Ostatní VRN [%]</t>
  </si>
  <si>
    <t>Rezerva [%]</t>
  </si>
  <si>
    <t>Základní rozpočtové náklady (ZRN)</t>
  </si>
  <si>
    <t xml:space="preserve">Projektant : </t>
  </si>
  <si>
    <t xml:space="preserve">Objednatel : </t>
  </si>
  <si>
    <t xml:space="preserve">Počet listů : </t>
  </si>
  <si>
    <t xml:space="preserve">Zpracovatel projektu : </t>
  </si>
  <si>
    <t xml:space="preserve">Zhotovitel : </t>
  </si>
  <si>
    <t xml:space="preserve">Datum : </t>
  </si>
  <si>
    <t xml:space="preserve">Jméno : </t>
  </si>
  <si>
    <t>CENA</t>
  </si>
  <si>
    <t>HMOTNOST</t>
  </si>
  <si>
    <t>oddíl 1</t>
  </si>
  <si>
    <t>Zemní práce:</t>
  </si>
  <si>
    <t>C-130901111-0</t>
  </si>
  <si>
    <t>BOURANI VE VYKOP ZDIVO KAM MV</t>
  </si>
  <si>
    <t>M3</t>
  </si>
  <si>
    <t>C-132201101-0</t>
  </si>
  <si>
    <t>HLOUB RYH TR 3 DO 60CM DO 100M3</t>
  </si>
  <si>
    <t>C-122101101-0</t>
  </si>
  <si>
    <t>ODKOP NEZAP HORN TR 1-2 DO 100M3</t>
  </si>
  <si>
    <t>C-167101101-0</t>
  </si>
  <si>
    <t>NAKLADANI VYKOPKU DO 100M3 HOR 1-4</t>
  </si>
  <si>
    <t>C-162301102-0</t>
  </si>
  <si>
    <t>VODOROVNE PREM VYKOPKU DO 1000M 1-4</t>
  </si>
  <si>
    <t>C-162701105-0</t>
  </si>
  <si>
    <t>VODOROVNE PREM VYKOPKU DO 10000M 1-4</t>
  </si>
  <si>
    <t>C-171101102-0</t>
  </si>
  <si>
    <t>NASYPY HOR SOUDR HUT 96% PS</t>
  </si>
  <si>
    <t>C-181301104-0</t>
  </si>
  <si>
    <t>ROZPR ORNICE ROVINA 500M2 TL 25CM</t>
  </si>
  <si>
    <t>M2</t>
  </si>
  <si>
    <t>C-183205112-0</t>
  </si>
  <si>
    <t>ZALOZENI ZAHONU HORN 3 ROVINA</t>
  </si>
  <si>
    <t>C-184102211-0</t>
  </si>
  <si>
    <t>VYSAD KER ROVINA DO JAMEK V 1M</t>
  </si>
  <si>
    <t>KS</t>
  </si>
  <si>
    <t>H-02651205-1</t>
  </si>
  <si>
    <t>DRISTAL BERBERIS THUNB A KER B 50-60</t>
  </si>
  <si>
    <t>C-185804311-0</t>
  </si>
  <si>
    <t>ZALITI ROSTLIN VODOU PL DO 20M2</t>
  </si>
  <si>
    <t>ZEMNÍ PRÁCE CELKEM</t>
  </si>
  <si>
    <t>oddíl 2</t>
  </si>
  <si>
    <t>Základy a zvláštní zakládání:</t>
  </si>
  <si>
    <t>C-212561111-0</t>
  </si>
  <si>
    <t>VYPLN ODVOD TRATIV KAM HR DRC 16MM</t>
  </si>
  <si>
    <t>C-212755111-0</t>
  </si>
  <si>
    <t>TRATIVODY DRENAZNI TRUBKY SV 5CM</t>
  </si>
  <si>
    <t>M</t>
  </si>
  <si>
    <t>C-271571112-0</t>
  </si>
  <si>
    <t>POLSTAR ZAKLADU STRPIS NETRIDENY</t>
  </si>
  <si>
    <t>C-274313511-0</t>
  </si>
  <si>
    <t>BETON ZAKL PASU PROST TR B15</t>
  </si>
  <si>
    <t>ZÁKLADY A ZVLÁŠTNÍ ZAKLÁDÁNÍ CELKEM</t>
  </si>
  <si>
    <t>oddíl 3</t>
  </si>
  <si>
    <t>Svislé konstrukce:</t>
  </si>
  <si>
    <t>C-338171112-0</t>
  </si>
  <si>
    <t>OSAZ SLOUPU PLOT OCEL V 2M ZABETON</t>
  </si>
  <si>
    <t>C-318211116-0</t>
  </si>
  <si>
    <t>ZDI PODEZDIV OPLOC LOM KAMEN MC 10</t>
  </si>
  <si>
    <t>C-316246141-0</t>
  </si>
  <si>
    <t>UKONC VRSTVY CI 29 LIC P 5 NASTOJATO</t>
  </si>
  <si>
    <t>SVISLÉ KONSTRUKCE CELKEM</t>
  </si>
  <si>
    <t>oddíl 5</t>
  </si>
  <si>
    <t>Komunikace:</t>
  </si>
  <si>
    <t>C-564851111-0</t>
  </si>
  <si>
    <t>PODKLAD ZE STERKODRTE TL PO ZHUT 15CM</t>
  </si>
  <si>
    <t>C-564201111-0</t>
  </si>
  <si>
    <t>PODKLAD ZE STERKOPISKU TL 4CM</t>
  </si>
  <si>
    <t>C-596211111-0</t>
  </si>
  <si>
    <t>KLAD DLAZ BET PESI ZAMK 6CM A 100M2</t>
  </si>
  <si>
    <t>H-59246651-1</t>
  </si>
  <si>
    <t>DLAZ ZAMK CSB HISTORI 6CM PRIR</t>
  </si>
  <si>
    <t>KOMUNIKACE CELKEM</t>
  </si>
  <si>
    <t>oddíl 62</t>
  </si>
  <si>
    <t>Úpravy povrchů vnější:</t>
  </si>
  <si>
    <t>C-627452911-0</t>
  </si>
  <si>
    <t>SPAROVANI ST ZDI Z LOM KAM</t>
  </si>
  <si>
    <t>C-627452931-0</t>
  </si>
  <si>
    <t>SPAROVANI ST ZDI CIHELNEHO</t>
  </si>
  <si>
    <t>ÚPRAVY POVRCHŮ VNĚJŠÍ CELKEM</t>
  </si>
  <si>
    <t>oddíl 9</t>
  </si>
  <si>
    <t>Ostatní konstrukce a práce:</t>
  </si>
  <si>
    <t>C-938902122-0</t>
  </si>
  <si>
    <t>C-916561111-0</t>
  </si>
  <si>
    <t>OSAZ ZAHON OBRUB B ZN2 S OPEROU</t>
  </si>
  <si>
    <t>H-59217160-1</t>
  </si>
  <si>
    <t>OBRUBNIK ZAHRADNI ABO 9-20 L1000</t>
  </si>
  <si>
    <t>OSTATNÍ KONSTRUKCE A PRÁCE CELKEM</t>
  </si>
  <si>
    <t>oddíl 94</t>
  </si>
  <si>
    <t>Lešení a stavební výtahy:</t>
  </si>
  <si>
    <t>C-941955004-0</t>
  </si>
  <si>
    <t>LES LEH PRAC POMOCNE H PODL 3,5M</t>
  </si>
  <si>
    <t>LEŠENÍ A STAVEBNÍ VÝTAHY CELKEM</t>
  </si>
  <si>
    <t>oddíl 96</t>
  </si>
  <si>
    <t>Bourání konstrukcí:</t>
  </si>
  <si>
    <t>C-965032131-0</t>
  </si>
  <si>
    <t>BOUR PODLAHY CI NA STOJATO 1M2-</t>
  </si>
  <si>
    <t>C-962022391-0</t>
  </si>
  <si>
    <t>BOURANI ZDIVO NZAKL KAM MV MVC</t>
  </si>
  <si>
    <t>C-979021111-0</t>
  </si>
  <si>
    <t>SBIRANI KAM ZE SUTI S OCISTENIM</t>
  </si>
  <si>
    <t>BOURÁNÍ KONSTRUKCÍ CELKEM</t>
  </si>
  <si>
    <t>oddíl 99</t>
  </si>
  <si>
    <t>Přesun hmot:</t>
  </si>
  <si>
    <t>C-998223011-0</t>
  </si>
  <si>
    <t>PRESUN HMOT POZ KOMUN KRYT DLAZDENY</t>
  </si>
  <si>
    <t>T</t>
  </si>
  <si>
    <t>PŘESUN HMOT CELKEM</t>
  </si>
  <si>
    <t>oddíl 711</t>
  </si>
  <si>
    <t>Izolace proti vodě:</t>
  </si>
  <si>
    <t>C-711111001-0</t>
  </si>
  <si>
    <t>NATER IZOL ZEM VLHK STUDENA VOD ALP</t>
  </si>
  <si>
    <t>H-11163151-1</t>
  </si>
  <si>
    <t>LAK ALP PENETRAL BAL 20KG</t>
  </si>
  <si>
    <t>C-711141559-0</t>
  </si>
  <si>
    <t>PRITAVENI IZOL ZEM VLHK VOD NAIP</t>
  </si>
  <si>
    <t>H-62833189-1</t>
  </si>
  <si>
    <t>PASY TEZ ASFALT SKLOELAST</t>
  </si>
  <si>
    <t>C-998711101-0</t>
  </si>
  <si>
    <t>IZOL VODA PRESUN HMOT VYSKA -6M</t>
  </si>
  <si>
    <t>IZOLACE PROTI VODĚ CELKEM</t>
  </si>
  <si>
    <t>oddíl 767</t>
  </si>
  <si>
    <t>Kovové doplňkové konstrukce:</t>
  </si>
  <si>
    <t>C-767914810-0</t>
  </si>
  <si>
    <t>KDK DMTZ OPLOCENI OC SLOUP V -100</t>
  </si>
  <si>
    <t>C-767920810-0</t>
  </si>
  <si>
    <t>KDK DMTZ VRAT OPLOCENI -2M2</t>
  </si>
  <si>
    <t>C-767914120-0</t>
  </si>
  <si>
    <t>KDK MTZ OPLOC RAMOVE V -150</t>
  </si>
  <si>
    <t>C-998767101-0</t>
  </si>
  <si>
    <t>KOVOVE D KONST PRESUN HMOT VYSKA -6M</t>
  </si>
  <si>
    <t>KOVOVÉ DOPLŇKOVÉ KONSTRUKCE CELKEM</t>
  </si>
  <si>
    <t>oddíl 783</t>
  </si>
  <si>
    <t>Nátěry:</t>
  </si>
  <si>
    <t>C-783222100-0</t>
  </si>
  <si>
    <t>NATER SYNTET KDK 2</t>
  </si>
  <si>
    <t>NÁTĚRY CELKEM</t>
  </si>
  <si>
    <t>Izolace proti vodě</t>
  </si>
  <si>
    <t>Kovové doplňkové konstrukce</t>
  </si>
  <si>
    <t>Nátěry</t>
  </si>
  <si>
    <t>Zemní práce</t>
  </si>
  <si>
    <t>Základy a zvláštní zakládání</t>
  </si>
  <si>
    <t>Svislé konstrukce</t>
  </si>
  <si>
    <t>Komunikace</t>
  </si>
  <si>
    <t>Úpravy povrchů vnější</t>
  </si>
  <si>
    <t>Ostatní konstrukce a práce</t>
  </si>
  <si>
    <t>Lešení a stavební výtahy</t>
  </si>
  <si>
    <t>Bourání konstrukcí</t>
  </si>
  <si>
    <t>Přesun hmot</t>
  </si>
  <si>
    <t xml:space="preserve">
</t>
  </si>
  <si>
    <t>C-979087212-0</t>
  </si>
  <si>
    <t>NAKLADANI NA DOPRAV PROSTR SUTI</t>
  </si>
  <si>
    <t>C-979083117-0</t>
  </si>
  <si>
    <t>VODOR PREMIST SUTI SKLADKA 6000M</t>
  </si>
  <si>
    <t>C-979083191-0</t>
  </si>
  <si>
    <t>PRIPL ZKD 1000M VODOR PREMIST 6000M-</t>
  </si>
  <si>
    <t>C-979081131-0</t>
  </si>
  <si>
    <t>SKLADKOVNE TRIDENA SUT</t>
  </si>
  <si>
    <t>R-783201820-0</t>
  </si>
  <si>
    <t>ODSTR NATERU A PISKOVANI OPLOCENI VC. DOPRAVY</t>
  </si>
  <si>
    <t>R-783990000-0</t>
  </si>
  <si>
    <t>R-9389909000-0</t>
  </si>
  <si>
    <t>NAPUSTENI ZULY OCHRANNYM PROSTREDKEM</t>
  </si>
  <si>
    <t>Stavba: Oprava pomníku padlých v I.svět. válce v obci Starkoč</t>
  </si>
  <si>
    <t xml:space="preserve">Objekt: Obec Starkoč  </t>
  </si>
  <si>
    <t>Cenová úroveň: 2013</t>
  </si>
  <si>
    <t>Datum zpracování: 16.12.2013</t>
  </si>
  <si>
    <t>CISTENI KAMEN KONSTR TLAK VODOU</t>
  </si>
  <si>
    <t xml:space="preserve">Obec Starkoč </t>
  </si>
  <si>
    <t xml:space="preserve">Oprava pomínku 1.světové války  </t>
  </si>
  <si>
    <t xml:space="preserve">L.Vokoun </t>
  </si>
  <si>
    <t>Datum : 16.12.2013</t>
  </si>
  <si>
    <t xml:space="preserve">ROZPOČET STAVBY - OBEC STARKOČ </t>
  </si>
  <si>
    <t xml:space="preserve">OPRAVA POMÍNKU OBĚTEM 1.SVĚTOVÉ VÁLKY - STARKOČ </t>
  </si>
  <si>
    <t xml:space="preserve">Stupeň projektové dokumentace:PD Ing. Lenka Císařová </t>
  </si>
  <si>
    <t>Celkový počet listů:5</t>
  </si>
  <si>
    <t>SOPOVANI PŮVODNÍHO OPLOCENI</t>
  </si>
  <si>
    <t>C-783255200-0</t>
  </si>
  <si>
    <t xml:space="preserve">RETUŠE PÍSMA ČERNOU BARVOU PŮVODNÍ PODKLAD </t>
  </si>
  <si>
    <t xml:space="preserve">SOUB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</si>
</sst>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dd/mm/yy"/>
    <numFmt numFmtId="168" formatCode="#,##0\ &quot;Kč&quot;"/>
    <numFmt numFmtId="169" formatCode="#,##0.000"/>
  </numFmts>
  <fonts count="47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color indexed="8"/>
      <name val="Arial"/>
      <family val="0"/>
    </font>
    <font>
      <i/>
      <sz val="7"/>
      <color indexed="8"/>
      <name val="Arial"/>
      <family val="2"/>
    </font>
    <font>
      <b/>
      <sz val="12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 style="double"/>
      <top style="thin"/>
      <bottom style="thin"/>
    </border>
    <border>
      <left style="hair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" fontId="3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3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6" xfId="0" applyFont="1" applyBorder="1" applyAlignment="1">
      <alignment/>
    </xf>
    <xf numFmtId="1" fontId="3" fillId="0" borderId="37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1" fontId="1" fillId="33" borderId="41" xfId="0" applyNumberFormat="1" applyFont="1" applyFill="1" applyBorder="1" applyAlignment="1">
      <alignment horizontal="center"/>
    </xf>
    <xf numFmtId="1" fontId="1" fillId="33" borderId="42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1" fontId="2" fillId="0" borderId="24" xfId="0" applyNumberFormat="1" applyFont="1" applyBorder="1" applyAlignment="1">
      <alignment/>
    </xf>
    <xf numFmtId="1" fontId="3" fillId="0" borderId="46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47" xfId="0" applyFont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66" fontId="4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49" xfId="0" applyNumberFormat="1" applyFont="1" applyBorder="1" applyAlignment="1">
      <alignment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33" borderId="5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53" xfId="0" applyBorder="1" applyAlignment="1">
      <alignment/>
    </xf>
    <xf numFmtId="165" fontId="1" fillId="0" borderId="54" xfId="0" applyNumberFormat="1" applyFont="1" applyBorder="1" applyAlignment="1">
      <alignment horizontal="center"/>
    </xf>
    <xf numFmtId="165" fontId="1" fillId="33" borderId="55" xfId="0" applyNumberFormat="1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1" fontId="1" fillId="33" borderId="57" xfId="0" applyNumberFormat="1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1" fontId="1" fillId="33" borderId="59" xfId="0" applyNumberFormat="1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166" fontId="1" fillId="0" borderId="61" xfId="0" applyNumberFormat="1" applyFont="1" applyBorder="1" applyAlignment="1">
      <alignment horizontal="center"/>
    </xf>
    <xf numFmtId="1" fontId="1" fillId="33" borderId="62" xfId="0" applyNumberFormat="1" applyFont="1" applyFill="1" applyBorder="1" applyAlignment="1">
      <alignment horizontal="center"/>
    </xf>
    <xf numFmtId="166" fontId="1" fillId="33" borderId="63" xfId="0" applyNumberFormat="1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1" fontId="1" fillId="33" borderId="65" xfId="0" applyNumberFormat="1" applyFont="1" applyFill="1" applyBorder="1" applyAlignment="1">
      <alignment horizontal="center"/>
    </xf>
    <xf numFmtId="165" fontId="1" fillId="0" borderId="61" xfId="0" applyNumberFormat="1" applyFont="1" applyBorder="1" applyAlignment="1">
      <alignment horizontal="center"/>
    </xf>
    <xf numFmtId="165" fontId="1" fillId="33" borderId="6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8" fillId="33" borderId="66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9" fillId="0" borderId="0" xfId="0" applyFont="1" applyFill="1" applyAlignment="1">
      <alignment/>
    </xf>
    <xf numFmtId="0" fontId="0" fillId="0" borderId="32" xfId="0" applyNumberFormat="1" applyFont="1" applyBorder="1" applyAlignment="1">
      <alignment vertical="center"/>
    </xf>
    <xf numFmtId="3" fontId="0" fillId="0" borderId="5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50" xfId="0" applyNumberFormat="1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3" fontId="5" fillId="0" borderId="72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0" fillId="0" borderId="73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0" fillId="0" borderId="73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74" xfId="0" applyFont="1" applyBorder="1" applyAlignment="1">
      <alignment horizontal="right" vertical="center"/>
    </xf>
    <xf numFmtId="166" fontId="0" fillId="0" borderId="75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166" fontId="0" fillId="0" borderId="28" xfId="0" applyNumberFormat="1" applyFont="1" applyBorder="1" applyAlignment="1">
      <alignment horizontal="right" vertical="center"/>
    </xf>
    <xf numFmtId="0" fontId="0" fillId="0" borderId="74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33" borderId="67" xfId="0" applyNumberFormat="1" applyFont="1" applyFill="1" applyBorder="1" applyAlignment="1">
      <alignment/>
    </xf>
    <xf numFmtId="3" fontId="2" fillId="33" borderId="78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31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2" fillId="33" borderId="80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3" fontId="3" fillId="33" borderId="7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46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right"/>
    </xf>
    <xf numFmtId="0" fontId="3" fillId="33" borderId="51" xfId="0" applyNumberFormat="1" applyFont="1" applyFill="1" applyBorder="1" applyAlignment="1">
      <alignment horizontal="right"/>
    </xf>
    <xf numFmtId="165" fontId="1" fillId="0" borderId="50" xfId="0" applyNumberFormat="1" applyFont="1" applyBorder="1" applyAlignment="1">
      <alignment horizontal="right"/>
    </xf>
    <xf numFmtId="0" fontId="3" fillId="33" borderId="81" xfId="0" applyNumberFormat="1" applyFont="1" applyFill="1" applyBorder="1" applyAlignment="1">
      <alignment horizontal="right"/>
    </xf>
    <xf numFmtId="0" fontId="1" fillId="0" borderId="79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" fontId="3" fillId="0" borderId="24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" fontId="3" fillId="0" borderId="31" xfId="0" applyNumberFormat="1" applyFont="1" applyBorder="1" applyAlignment="1">
      <alignment horizontal="left"/>
    </xf>
    <xf numFmtId="1" fontId="1" fillId="0" borderId="40" xfId="0" applyNumberFormat="1" applyFont="1" applyBorder="1" applyAlignment="1">
      <alignment horizontal="right"/>
    </xf>
    <xf numFmtId="1" fontId="1" fillId="0" borderId="38" xfId="0" applyNumberFormat="1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3" fillId="33" borderId="39" xfId="0" applyFont="1" applyFill="1" applyBorder="1" applyAlignment="1">
      <alignment horizontal="right"/>
    </xf>
    <xf numFmtId="0" fontId="3" fillId="33" borderId="82" xfId="0" applyFont="1" applyFill="1" applyBorder="1" applyAlignment="1">
      <alignment horizontal="right"/>
    </xf>
    <xf numFmtId="1" fontId="1" fillId="0" borderId="37" xfId="0" applyNumberFormat="1" applyFont="1" applyBorder="1" applyAlignment="1">
      <alignment horizontal="right"/>
    </xf>
    <xf numFmtId="1" fontId="1" fillId="0" borderId="76" xfId="0" applyNumberFormat="1" applyFont="1" applyBorder="1" applyAlignment="1">
      <alignment horizontal="right"/>
    </xf>
    <xf numFmtId="1" fontId="1" fillId="0" borderId="83" xfId="0" applyNumberFormat="1" applyFont="1" applyBorder="1" applyAlignment="1">
      <alignment horizontal="right"/>
    </xf>
    <xf numFmtId="166" fontId="1" fillId="0" borderId="84" xfId="0" applyNumberFormat="1" applyFont="1" applyBorder="1" applyAlignment="1">
      <alignment horizontal="right"/>
    </xf>
    <xf numFmtId="1" fontId="1" fillId="0" borderId="3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85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9" fontId="1" fillId="0" borderId="86" xfId="0" applyNumberFormat="1" applyFont="1" applyBorder="1" applyAlignment="1">
      <alignment horizontal="right"/>
    </xf>
    <xf numFmtId="169" fontId="1" fillId="0" borderId="87" xfId="0" applyNumberFormat="1" applyFont="1" applyBorder="1" applyAlignment="1">
      <alignment horizontal="right"/>
    </xf>
    <xf numFmtId="169" fontId="3" fillId="33" borderId="88" xfId="0" applyNumberFormat="1" applyFont="1" applyFill="1" applyBorder="1" applyAlignment="1">
      <alignment horizontal="right"/>
    </xf>
    <xf numFmtId="164" fontId="3" fillId="33" borderId="30" xfId="0" applyNumberFormat="1" applyFont="1" applyFill="1" applyBorder="1" applyAlignment="1">
      <alignment horizontal="right"/>
    </xf>
    <xf numFmtId="164" fontId="3" fillId="33" borderId="89" xfId="0" applyNumberFormat="1" applyFont="1" applyFill="1" applyBorder="1" applyAlignment="1">
      <alignment horizontal="right"/>
    </xf>
    <xf numFmtId="164" fontId="3" fillId="33" borderId="53" xfId="0" applyNumberFormat="1" applyFont="1" applyFill="1" applyBorder="1" applyAlignment="1">
      <alignment horizontal="right"/>
    </xf>
    <xf numFmtId="169" fontId="3" fillId="33" borderId="90" xfId="0" applyNumberFormat="1" applyFont="1" applyFill="1" applyBorder="1" applyAlignment="1">
      <alignment horizontal="right"/>
    </xf>
    <xf numFmtId="164" fontId="3" fillId="33" borderId="91" xfId="0" applyNumberFormat="1" applyFont="1" applyFill="1" applyBorder="1" applyAlignment="1">
      <alignment horizontal="right"/>
    </xf>
    <xf numFmtId="164" fontId="3" fillId="33" borderId="92" xfId="0" applyNumberFormat="1" applyFont="1" applyFill="1" applyBorder="1" applyAlignment="1">
      <alignment horizontal="right"/>
    </xf>
    <xf numFmtId="164" fontId="3" fillId="33" borderId="93" xfId="0" applyNumberFormat="1" applyFont="1" applyFill="1" applyBorder="1" applyAlignment="1">
      <alignment horizontal="right"/>
    </xf>
    <xf numFmtId="169" fontId="3" fillId="33" borderId="94" xfId="0" applyNumberFormat="1" applyFont="1" applyFill="1" applyBorder="1" applyAlignment="1">
      <alignment horizontal="right"/>
    </xf>
    <xf numFmtId="169" fontId="3" fillId="33" borderId="66" xfId="0" applyNumberFormat="1" applyFont="1" applyFill="1" applyBorder="1" applyAlignment="1">
      <alignment horizontal="right"/>
    </xf>
    <xf numFmtId="165" fontId="1" fillId="0" borderId="84" xfId="0" applyNumberFormat="1" applyFont="1" applyBorder="1" applyAlignment="1">
      <alignment horizontal="right"/>
    </xf>
    <xf numFmtId="1" fontId="1" fillId="0" borderId="77" xfId="0" applyNumberFormat="1" applyFont="1" applyBorder="1" applyAlignment="1">
      <alignment horizontal="right"/>
    </xf>
    <xf numFmtId="164" fontId="1" fillId="0" borderId="95" xfId="0" applyNumberFormat="1" applyFont="1" applyBorder="1" applyAlignment="1">
      <alignment horizontal="right"/>
    </xf>
    <xf numFmtId="164" fontId="3" fillId="33" borderId="96" xfId="0" applyNumberFormat="1" applyFont="1" applyFill="1" applyBorder="1" applyAlignment="1">
      <alignment horizontal="right"/>
    </xf>
    <xf numFmtId="164" fontId="3" fillId="33" borderId="97" xfId="0" applyNumberFormat="1" applyFont="1" applyFill="1" applyBorder="1" applyAlignment="1">
      <alignment horizontal="right"/>
    </xf>
    <xf numFmtId="1" fontId="1" fillId="0" borderId="98" xfId="0" applyNumberFormat="1" applyFont="1" applyBorder="1" applyAlignment="1">
      <alignment horizontal="right"/>
    </xf>
    <xf numFmtId="1" fontId="1" fillId="0" borderId="99" xfId="0" applyNumberFormat="1" applyFont="1" applyBorder="1" applyAlignment="1">
      <alignment horizontal="right"/>
    </xf>
    <xf numFmtId="166" fontId="1" fillId="0" borderId="100" xfId="0" applyNumberFormat="1" applyFont="1" applyBorder="1" applyAlignment="1">
      <alignment horizontal="right"/>
    </xf>
    <xf numFmtId="1" fontId="1" fillId="0" borderId="25" xfId="0" applyNumberFormat="1" applyFont="1" applyBorder="1" applyAlignment="1">
      <alignment horizontal="right"/>
    </xf>
    <xf numFmtId="165" fontId="1" fillId="0" borderId="98" xfId="0" applyNumberFormat="1" applyFont="1" applyBorder="1" applyAlignment="1">
      <alignment horizontal="right"/>
    </xf>
    <xf numFmtId="1" fontId="1" fillId="0" borderId="101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9" fontId="1" fillId="0" borderId="102" xfId="0" applyNumberFormat="1" applyFont="1" applyBorder="1" applyAlignment="1">
      <alignment horizontal="right"/>
    </xf>
    <xf numFmtId="169" fontId="3" fillId="33" borderId="103" xfId="0" applyNumberFormat="1" applyFont="1" applyFill="1" applyBorder="1" applyAlignment="1">
      <alignment horizontal="right"/>
    </xf>
    <xf numFmtId="169" fontId="3" fillId="33" borderId="30" xfId="0" applyNumberFormat="1" applyFont="1" applyFill="1" applyBorder="1" applyAlignment="1">
      <alignment horizontal="right"/>
    </xf>
    <xf numFmtId="169" fontId="3" fillId="33" borderId="91" xfId="0" applyNumberFormat="1" applyFont="1" applyFill="1" applyBorder="1" applyAlignment="1">
      <alignment horizontal="right"/>
    </xf>
    <xf numFmtId="169" fontId="3" fillId="33" borderId="104" xfId="0" applyNumberFormat="1" applyFont="1" applyFill="1" applyBorder="1" applyAlignment="1">
      <alignment horizontal="right"/>
    </xf>
    <xf numFmtId="49" fontId="3" fillId="0" borderId="2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3" fillId="33" borderId="13" xfId="0" applyNumberFormat="1" applyFont="1" applyFill="1" applyBorder="1" applyAlignment="1">
      <alignment horizontal="left"/>
    </xf>
    <xf numFmtId="49" fontId="3" fillId="33" borderId="48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3" fillId="0" borderId="31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48" xfId="0" applyFont="1" applyFill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169" fontId="1" fillId="0" borderId="50" xfId="0" applyNumberFormat="1" applyFont="1" applyBorder="1" applyAlignment="1">
      <alignment horizontal="right"/>
    </xf>
    <xf numFmtId="0" fontId="0" fillId="0" borderId="2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68" fontId="10" fillId="33" borderId="78" xfId="0" applyNumberFormat="1" applyFont="1" applyFill="1" applyBorder="1" applyAlignment="1">
      <alignment horizontal="right" vertical="center"/>
    </xf>
    <xf numFmtId="168" fontId="10" fillId="33" borderId="105" xfId="0" applyNumberFormat="1" applyFont="1" applyFill="1" applyBorder="1" applyAlignment="1">
      <alignment horizontal="right" vertical="center"/>
    </xf>
    <xf numFmtId="0" fontId="10" fillId="33" borderId="106" xfId="0" applyFont="1" applyFill="1" applyBorder="1" applyAlignment="1">
      <alignment horizontal="left" vertical="center"/>
    </xf>
    <xf numFmtId="0" fontId="10" fillId="33" borderId="105" xfId="0" applyFont="1" applyFill="1" applyBorder="1" applyAlignment="1">
      <alignment horizontal="left" vertical="center"/>
    </xf>
    <xf numFmtId="0" fontId="10" fillId="33" borderId="107" xfId="0" applyFont="1" applyFill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87" xfId="0" applyFont="1" applyBorder="1" applyAlignment="1">
      <alignment horizontal="left" vertical="top"/>
    </xf>
    <xf numFmtId="0" fontId="0" fillId="0" borderId="109" xfId="0" applyFont="1" applyBorder="1" applyAlignment="1">
      <alignment horizontal="left" vertical="top"/>
    </xf>
    <xf numFmtId="0" fontId="0" fillId="0" borderId="91" xfId="0" applyFont="1" applyBorder="1" applyAlignment="1">
      <alignment horizontal="left" vertical="top"/>
    </xf>
    <xf numFmtId="0" fontId="0" fillId="0" borderId="66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93" xfId="0" applyFont="1" applyBorder="1" applyAlignment="1">
      <alignment horizontal="left" vertical="top"/>
    </xf>
    <xf numFmtId="0" fontId="0" fillId="0" borderId="69" xfId="0" applyFont="1" applyBorder="1" applyAlignment="1">
      <alignment horizontal="left" vertical="top"/>
    </xf>
    <xf numFmtId="0" fontId="0" fillId="0" borderId="110" xfId="0" applyFont="1" applyBorder="1" applyAlignment="1">
      <alignment horizontal="left" vertical="top"/>
    </xf>
    <xf numFmtId="0" fontId="0" fillId="0" borderId="11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112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11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110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0" fillId="0" borderId="93" xfId="0" applyFont="1" applyBorder="1" applyAlignment="1">
      <alignment horizontal="left" vertical="center"/>
    </xf>
    <xf numFmtId="168" fontId="0" fillId="0" borderId="75" xfId="0" applyNumberFormat="1" applyFont="1" applyBorder="1" applyAlignment="1">
      <alignment horizontal="right" vertical="center"/>
    </xf>
    <xf numFmtId="168" fontId="0" fillId="0" borderId="76" xfId="0" applyNumberFormat="1" applyFont="1" applyBorder="1" applyAlignment="1">
      <alignment horizontal="right" vertical="center"/>
    </xf>
    <xf numFmtId="0" fontId="0" fillId="0" borderId="113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114" xfId="0" applyFont="1" applyBorder="1" applyAlignment="1">
      <alignment horizontal="left" vertical="center"/>
    </xf>
    <xf numFmtId="0" fontId="0" fillId="0" borderId="115" xfId="0" applyFont="1" applyBorder="1" applyAlignment="1">
      <alignment horizontal="left" vertical="center"/>
    </xf>
    <xf numFmtId="0" fontId="12" fillId="0" borderId="91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0" fillId="33" borderId="68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0" borderId="116" xfId="0" applyFont="1" applyBorder="1" applyAlignment="1">
      <alignment horizontal="left" vertical="center"/>
    </xf>
    <xf numFmtId="0" fontId="0" fillId="0" borderId="117" xfId="0" applyFont="1" applyBorder="1" applyAlignment="1">
      <alignment horizontal="left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0" fillId="0" borderId="118" xfId="0" applyFont="1" applyBorder="1" applyAlignment="1">
      <alignment horizontal="left" vertical="center"/>
    </xf>
    <xf numFmtId="168" fontId="0" fillId="0" borderId="54" xfId="0" applyNumberFormat="1" applyFont="1" applyBorder="1" applyAlignment="1">
      <alignment horizontal="right" vertical="center"/>
    </xf>
    <xf numFmtId="168" fontId="0" fillId="0" borderId="58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/>
    </xf>
    <xf numFmtId="0" fontId="0" fillId="0" borderId="106" xfId="0" applyFont="1" applyBorder="1" applyAlignment="1">
      <alignment horizontal="left" vertical="center"/>
    </xf>
    <xf numFmtId="0" fontId="0" fillId="0" borderId="105" xfId="0" applyFont="1" applyBorder="1" applyAlignment="1">
      <alignment horizontal="left" vertical="center"/>
    </xf>
    <xf numFmtId="0" fontId="0" fillId="0" borderId="10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119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5" fontId="1" fillId="0" borderId="33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0" fontId="1" fillId="0" borderId="1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NET\RONET133\KRLIS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3">
          <cell r="E13">
            <v>819616.7436686269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6">
          <cell r="H26">
            <v>6556.933949349015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19" sqref="G19"/>
    </sheetView>
  </sheetViews>
  <sheetFormatPr defaultColWidth="9.140625" defaultRowHeight="12.75"/>
  <sheetData>
    <row r="1" spans="1:9" ht="12.75">
      <c r="A1" s="25"/>
      <c r="B1" s="24"/>
      <c r="C1" s="24"/>
      <c r="D1" s="24"/>
      <c r="E1" s="24"/>
      <c r="F1" s="24"/>
      <c r="G1" s="24"/>
      <c r="H1" s="24"/>
      <c r="I1" s="23"/>
    </row>
    <row r="2" spans="1:9" ht="12.75">
      <c r="A2" s="26"/>
      <c r="B2" s="22"/>
      <c r="C2" s="22"/>
      <c r="D2" s="22"/>
      <c r="E2" s="22"/>
      <c r="F2" s="22"/>
      <c r="G2" s="22"/>
      <c r="H2" s="22"/>
      <c r="I2" s="64"/>
    </row>
    <row r="3" spans="1:9" ht="12.75">
      <c r="A3" s="26"/>
      <c r="B3" s="22"/>
      <c r="C3" s="22"/>
      <c r="D3" s="22"/>
      <c r="E3" s="22"/>
      <c r="F3" s="22"/>
      <c r="G3" s="22"/>
      <c r="H3" s="22"/>
      <c r="I3" s="64"/>
    </row>
    <row r="4" spans="1:9" ht="12.75">
      <c r="A4" s="26"/>
      <c r="B4" s="22"/>
      <c r="C4" s="22"/>
      <c r="D4" s="22"/>
      <c r="E4" s="22"/>
      <c r="F4" s="22"/>
      <c r="G4" s="22"/>
      <c r="H4" s="22"/>
      <c r="I4" s="64"/>
    </row>
    <row r="5" spans="1:9" ht="12.75">
      <c r="A5" s="26"/>
      <c r="B5" s="22"/>
      <c r="C5" s="22"/>
      <c r="D5" s="22"/>
      <c r="E5" s="22"/>
      <c r="F5" s="22"/>
      <c r="G5" s="22"/>
      <c r="H5" s="22"/>
      <c r="I5" s="64"/>
    </row>
    <row r="6" spans="1:9" ht="49.5" customHeight="1">
      <c r="A6" s="202" t="s">
        <v>262</v>
      </c>
      <c r="B6" s="203"/>
      <c r="C6" s="203"/>
      <c r="D6" s="203"/>
      <c r="E6" s="203"/>
      <c r="F6" s="203"/>
      <c r="G6" s="203"/>
      <c r="H6" s="203"/>
      <c r="I6" s="204"/>
    </row>
    <row r="7" spans="1:9" ht="12.75">
      <c r="A7" s="26"/>
      <c r="B7" s="22"/>
      <c r="C7" s="22"/>
      <c r="D7" s="22"/>
      <c r="E7" s="22"/>
      <c r="F7" s="22"/>
      <c r="G7" s="22"/>
      <c r="H7" s="22"/>
      <c r="I7" s="64"/>
    </row>
    <row r="8" spans="1:9" ht="49.5" customHeight="1">
      <c r="A8" s="205" t="s">
        <v>263</v>
      </c>
      <c r="B8" s="206"/>
      <c r="C8" s="206"/>
      <c r="D8" s="206"/>
      <c r="E8" s="206"/>
      <c r="F8" s="206"/>
      <c r="G8" s="206"/>
      <c r="H8" s="206"/>
      <c r="I8" s="207"/>
    </row>
    <row r="9" spans="1:9" ht="12.75">
      <c r="A9" s="26"/>
      <c r="B9" s="22"/>
      <c r="C9" s="22"/>
      <c r="D9" s="22"/>
      <c r="E9" s="22"/>
      <c r="F9" s="22"/>
      <c r="G9" s="22"/>
      <c r="H9" s="22"/>
      <c r="I9" s="64"/>
    </row>
    <row r="10" spans="1:9" ht="12.75">
      <c r="A10" s="26"/>
      <c r="B10" s="22"/>
      <c r="C10" s="22"/>
      <c r="D10" s="22"/>
      <c r="E10" s="22"/>
      <c r="F10" s="22"/>
      <c r="G10" s="22"/>
      <c r="H10" s="22"/>
      <c r="I10" s="64"/>
    </row>
    <row r="11" spans="1:9" ht="12.75">
      <c r="A11" s="26"/>
      <c r="B11" s="22"/>
      <c r="C11" s="22"/>
      <c r="D11" s="22"/>
      <c r="E11" s="22"/>
      <c r="F11" s="22"/>
      <c r="G11" s="22"/>
      <c r="H11" s="22"/>
      <c r="I11" s="64"/>
    </row>
    <row r="12" spans="1:9" ht="12.75">
      <c r="A12" s="26"/>
      <c r="B12" s="22"/>
      <c r="C12" s="22"/>
      <c r="D12" s="22"/>
      <c r="E12" s="22"/>
      <c r="F12" s="22"/>
      <c r="G12" s="22"/>
      <c r="H12" s="22"/>
      <c r="I12" s="64"/>
    </row>
    <row r="13" spans="1:9" ht="12.75">
      <c r="A13" s="26"/>
      <c r="B13" s="22"/>
      <c r="C13" s="22"/>
      <c r="D13" s="22"/>
      <c r="E13" s="22"/>
      <c r="F13" s="22"/>
      <c r="G13" s="22"/>
      <c r="H13" s="22"/>
      <c r="I13" s="64"/>
    </row>
    <row r="14" spans="1:9" ht="12.75">
      <c r="A14" s="26"/>
      <c r="B14" s="22"/>
      <c r="C14" s="22"/>
      <c r="D14" s="22"/>
      <c r="E14" s="22"/>
      <c r="F14" s="22"/>
      <c r="G14" s="22"/>
      <c r="H14" s="22"/>
      <c r="I14" s="64"/>
    </row>
    <row r="15" spans="1:9" ht="12.75">
      <c r="A15" s="26"/>
      <c r="B15" s="22"/>
      <c r="C15" s="22"/>
      <c r="D15" s="22"/>
      <c r="E15" s="22"/>
      <c r="F15" s="22"/>
      <c r="G15" s="22"/>
      <c r="H15" s="22"/>
      <c r="I15" s="64"/>
    </row>
    <row r="16" spans="1:9" ht="12.75">
      <c r="A16" s="26"/>
      <c r="B16" s="22"/>
      <c r="C16" s="22"/>
      <c r="D16" s="22"/>
      <c r="E16" s="22"/>
      <c r="F16" s="22"/>
      <c r="G16" s="22"/>
      <c r="H16" s="22"/>
      <c r="I16" s="64"/>
    </row>
    <row r="17" spans="1:9" ht="12.75">
      <c r="A17" s="26"/>
      <c r="B17" s="22"/>
      <c r="C17" s="22"/>
      <c r="D17" s="22"/>
      <c r="E17" s="22"/>
      <c r="F17" s="22"/>
      <c r="G17" s="22"/>
      <c r="H17" s="22"/>
      <c r="I17" s="64"/>
    </row>
    <row r="18" spans="1:9" ht="12.75">
      <c r="A18" s="26"/>
      <c r="B18" s="22"/>
      <c r="C18" s="22"/>
      <c r="D18" s="22"/>
      <c r="E18" s="22"/>
      <c r="F18" s="22"/>
      <c r="G18" s="22"/>
      <c r="H18" s="22"/>
      <c r="I18" s="64"/>
    </row>
    <row r="19" spans="1:9" ht="12.75">
      <c r="A19" s="26"/>
      <c r="B19" s="22"/>
      <c r="C19" s="22"/>
      <c r="D19" s="22"/>
      <c r="E19" s="22"/>
      <c r="F19" s="22"/>
      <c r="G19" s="22"/>
      <c r="H19" s="22"/>
      <c r="I19" s="64"/>
    </row>
    <row r="20" spans="1:9" ht="12.75">
      <c r="A20" s="26"/>
      <c r="B20" s="22"/>
      <c r="C20" s="22"/>
      <c r="D20" s="22"/>
      <c r="E20" s="22"/>
      <c r="F20" s="22"/>
      <c r="G20" s="22"/>
      <c r="H20" s="22"/>
      <c r="I20" s="64"/>
    </row>
    <row r="21" spans="1:9" ht="12.75">
      <c r="A21" s="26"/>
      <c r="B21" s="22"/>
      <c r="C21" s="22"/>
      <c r="D21" s="22"/>
      <c r="E21" s="22"/>
      <c r="F21" s="22"/>
      <c r="G21" s="22"/>
      <c r="H21" s="22"/>
      <c r="I21" s="64"/>
    </row>
    <row r="22" spans="1:9" ht="12.75">
      <c r="A22" s="26"/>
      <c r="B22" s="22"/>
      <c r="C22" s="22"/>
      <c r="D22" s="22"/>
      <c r="E22" s="22"/>
      <c r="F22" s="22"/>
      <c r="G22" s="22"/>
      <c r="H22" s="22"/>
      <c r="I22" s="64"/>
    </row>
    <row r="23" spans="1:9" ht="12.75">
      <c r="A23" s="26"/>
      <c r="B23" s="22"/>
      <c r="C23" s="22"/>
      <c r="D23" s="22"/>
      <c r="E23" s="22"/>
      <c r="F23" s="22"/>
      <c r="G23" s="22"/>
      <c r="H23" s="22"/>
      <c r="I23" s="64"/>
    </row>
    <row r="24" spans="1:9" ht="12.75">
      <c r="A24" s="26"/>
      <c r="B24" s="22"/>
      <c r="C24" s="22"/>
      <c r="D24" s="22"/>
      <c r="E24" s="22"/>
      <c r="F24" s="22"/>
      <c r="G24" s="22"/>
      <c r="H24" s="22"/>
      <c r="I24" s="64"/>
    </row>
    <row r="25" spans="1:9" ht="12.75">
      <c r="A25" s="26"/>
      <c r="B25" s="22"/>
      <c r="C25" s="22"/>
      <c r="D25" s="22"/>
      <c r="E25" s="22"/>
      <c r="F25" s="22"/>
      <c r="G25" s="22"/>
      <c r="H25" s="22"/>
      <c r="I25" s="64"/>
    </row>
    <row r="26" spans="1:9" ht="12.75">
      <c r="A26" s="26"/>
      <c r="B26" s="22"/>
      <c r="C26" s="22"/>
      <c r="D26" s="22"/>
      <c r="E26" s="22"/>
      <c r="F26" s="22"/>
      <c r="G26" s="22"/>
      <c r="H26" s="22"/>
      <c r="I26" s="64"/>
    </row>
    <row r="27" spans="1:9" ht="12.75">
      <c r="A27" s="26"/>
      <c r="B27" s="22"/>
      <c r="C27" s="22"/>
      <c r="D27" s="22"/>
      <c r="E27" s="22"/>
      <c r="F27" s="22"/>
      <c r="G27" s="22"/>
      <c r="H27" s="22"/>
      <c r="I27" s="64"/>
    </row>
    <row r="28" spans="1:9" ht="12.75">
      <c r="A28" s="26"/>
      <c r="B28" s="22"/>
      <c r="C28" s="22"/>
      <c r="D28" s="22"/>
      <c r="E28" s="22"/>
      <c r="F28" s="22"/>
      <c r="G28" s="22"/>
      <c r="H28" s="22"/>
      <c r="I28" s="64"/>
    </row>
    <row r="29" spans="1:9" ht="12.75">
      <c r="A29" s="26"/>
      <c r="B29" s="22"/>
      <c r="C29" s="22"/>
      <c r="D29" s="22"/>
      <c r="E29" s="22"/>
      <c r="F29" s="22"/>
      <c r="G29" s="22"/>
      <c r="H29" s="22"/>
      <c r="I29" s="64"/>
    </row>
    <row r="30" spans="1:9" ht="12.75">
      <c r="A30" s="199" t="s">
        <v>264</v>
      </c>
      <c r="B30" s="200"/>
      <c r="C30" s="200"/>
      <c r="D30" s="200"/>
      <c r="E30" s="200"/>
      <c r="F30" s="200"/>
      <c r="G30" s="200"/>
      <c r="H30" s="200"/>
      <c r="I30" s="201"/>
    </row>
    <row r="31" spans="1:9" ht="12.75">
      <c r="A31" s="26"/>
      <c r="B31" s="22"/>
      <c r="C31" s="22"/>
      <c r="D31" s="22"/>
      <c r="E31" s="22"/>
      <c r="F31" s="22"/>
      <c r="G31" s="22"/>
      <c r="H31" s="22"/>
      <c r="I31" s="64"/>
    </row>
    <row r="32" spans="1:9" ht="12.75">
      <c r="A32" s="199"/>
      <c r="B32" s="200"/>
      <c r="C32" s="200"/>
      <c r="D32" s="200"/>
      <c r="E32" s="200"/>
      <c r="F32" s="200"/>
      <c r="G32" s="200"/>
      <c r="H32" s="200"/>
      <c r="I32" s="201"/>
    </row>
    <row r="33" spans="1:9" ht="12.75">
      <c r="A33" s="26"/>
      <c r="B33" s="22"/>
      <c r="C33" s="22"/>
      <c r="D33" s="22"/>
      <c r="E33" s="22"/>
      <c r="F33" s="22"/>
      <c r="G33" s="22"/>
      <c r="H33" s="22"/>
      <c r="I33" s="64"/>
    </row>
    <row r="34" spans="1:9" ht="12.75">
      <c r="A34" s="26"/>
      <c r="B34" s="22"/>
      <c r="C34" s="22"/>
      <c r="D34" s="22"/>
      <c r="E34" s="22"/>
      <c r="F34" s="22"/>
      <c r="G34" s="22"/>
      <c r="H34" s="22"/>
      <c r="I34" s="64"/>
    </row>
    <row r="35" spans="1:9" ht="12.75">
      <c r="A35" s="26"/>
      <c r="B35" s="22"/>
      <c r="C35" s="22"/>
      <c r="D35" s="22"/>
      <c r="E35" s="22"/>
      <c r="F35" s="22"/>
      <c r="G35" s="22"/>
      <c r="H35" s="22"/>
      <c r="I35" s="64"/>
    </row>
    <row r="36" spans="1:9" ht="12.75">
      <c r="A36" s="26"/>
      <c r="B36" s="22"/>
      <c r="C36" s="22"/>
      <c r="D36" s="22"/>
      <c r="E36" s="22"/>
      <c r="F36" s="22"/>
      <c r="G36" s="22"/>
      <c r="H36" s="22"/>
      <c r="I36" s="64"/>
    </row>
    <row r="37" spans="1:9" ht="12.75">
      <c r="A37" s="26"/>
      <c r="B37" s="22"/>
      <c r="C37" s="22"/>
      <c r="D37" s="22"/>
      <c r="E37" s="22"/>
      <c r="F37" s="22"/>
      <c r="G37" s="22"/>
      <c r="H37" s="22"/>
      <c r="I37" s="64"/>
    </row>
    <row r="38" spans="1:9" ht="12.75">
      <c r="A38" s="26"/>
      <c r="B38" s="22"/>
      <c r="C38" s="22"/>
      <c r="D38" s="22"/>
      <c r="E38" s="22"/>
      <c r="F38" s="22"/>
      <c r="G38" s="22"/>
      <c r="H38" s="22"/>
      <c r="I38" s="64"/>
    </row>
    <row r="39" spans="1:9" ht="12.75">
      <c r="A39" s="26"/>
      <c r="B39" s="22"/>
      <c r="C39" s="22"/>
      <c r="D39" s="22"/>
      <c r="E39" s="22"/>
      <c r="F39" s="22"/>
      <c r="G39" s="22"/>
      <c r="H39" s="22"/>
      <c r="I39" s="64"/>
    </row>
    <row r="40" spans="1:9" ht="12.75">
      <c r="A40" s="26"/>
      <c r="B40" s="22"/>
      <c r="C40" s="22"/>
      <c r="D40" s="22"/>
      <c r="E40" s="22"/>
      <c r="F40" s="22"/>
      <c r="G40" s="22"/>
      <c r="H40" s="22"/>
      <c r="I40" s="64"/>
    </row>
    <row r="41" spans="1:9" ht="12.75">
      <c r="A41" s="26"/>
      <c r="B41" s="22"/>
      <c r="C41" s="22"/>
      <c r="D41" s="22"/>
      <c r="E41" s="22"/>
      <c r="F41" s="22"/>
      <c r="G41" s="22"/>
      <c r="H41" s="22"/>
      <c r="I41" s="64"/>
    </row>
    <row r="42" spans="1:9" ht="12.75">
      <c r="A42" s="26"/>
      <c r="B42" s="22"/>
      <c r="C42" s="22"/>
      <c r="D42" s="22"/>
      <c r="E42" s="22"/>
      <c r="F42" s="22"/>
      <c r="G42" s="22"/>
      <c r="H42" s="22"/>
      <c r="I42" s="64"/>
    </row>
    <row r="43" spans="1:9" ht="12.75">
      <c r="A43" s="26"/>
      <c r="B43" s="22"/>
      <c r="C43" s="22"/>
      <c r="D43" s="22"/>
      <c r="E43" s="22"/>
      <c r="F43" s="22"/>
      <c r="G43" s="22"/>
      <c r="H43" s="22"/>
      <c r="I43" s="64"/>
    </row>
    <row r="44" spans="1:9" ht="12.75">
      <c r="A44" s="26"/>
      <c r="B44" s="22"/>
      <c r="C44" s="22"/>
      <c r="D44" s="22"/>
      <c r="E44" s="22"/>
      <c r="F44" s="22"/>
      <c r="G44" s="22"/>
      <c r="H44" s="22"/>
      <c r="I44" s="64"/>
    </row>
    <row r="45" spans="1:9" ht="12.75">
      <c r="A45" s="199" t="s">
        <v>265</v>
      </c>
      <c r="B45" s="200"/>
      <c r="C45" s="200"/>
      <c r="D45" s="200"/>
      <c r="E45" s="200"/>
      <c r="F45" s="200"/>
      <c r="G45" s="200"/>
      <c r="H45" s="200"/>
      <c r="I45" s="201"/>
    </row>
    <row r="46" spans="1:9" ht="12.75">
      <c r="A46" s="26"/>
      <c r="B46" s="22"/>
      <c r="C46" s="22"/>
      <c r="D46" s="22"/>
      <c r="E46" s="22"/>
      <c r="F46" s="22"/>
      <c r="G46" s="22"/>
      <c r="H46" s="22"/>
      <c r="I46" s="64"/>
    </row>
    <row r="47" spans="1:9" ht="12.75">
      <c r="A47" s="26"/>
      <c r="B47" s="22"/>
      <c r="C47" s="22"/>
      <c r="D47" s="22"/>
      <c r="E47" s="22"/>
      <c r="F47" s="22"/>
      <c r="G47" s="22"/>
      <c r="H47" s="22"/>
      <c r="I47" s="64"/>
    </row>
    <row r="48" spans="1:9" ht="12.75">
      <c r="A48" s="26"/>
      <c r="B48" s="22"/>
      <c r="C48" s="22"/>
      <c r="D48" s="22"/>
      <c r="E48" s="22"/>
      <c r="F48" s="22"/>
      <c r="G48" s="22"/>
      <c r="H48" s="22"/>
      <c r="I48" s="64"/>
    </row>
    <row r="49" spans="1:9" ht="12.75">
      <c r="A49" s="26"/>
      <c r="B49" s="22"/>
      <c r="C49" s="22"/>
      <c r="D49" s="22"/>
      <c r="E49" s="22"/>
      <c r="F49" s="22"/>
      <c r="G49" s="22"/>
      <c r="H49" s="22"/>
      <c r="I49" s="64"/>
    </row>
    <row r="50" spans="1:9" ht="12.75">
      <c r="A50" s="65"/>
      <c r="B50" s="27"/>
      <c r="C50" s="27"/>
      <c r="D50" s="27"/>
      <c r="E50" s="27"/>
      <c r="F50" s="27"/>
      <c r="G50" s="27"/>
      <c r="H50" s="27"/>
      <c r="I50" s="66"/>
    </row>
  </sheetData>
  <sheetProtection/>
  <mergeCells count="5">
    <mergeCell ref="A45:I45"/>
    <mergeCell ref="A6:I6"/>
    <mergeCell ref="A8:I8"/>
    <mergeCell ref="A30:I30"/>
    <mergeCell ref="A32:I3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0"/>
  <sheetViews>
    <sheetView zoomScalePageLayoutView="0" workbookViewId="0" topLeftCell="A13">
      <selection activeCell="D20" sqref="D20:E20"/>
    </sheetView>
  </sheetViews>
  <sheetFormatPr defaultColWidth="9.140625" defaultRowHeight="12.75"/>
  <cols>
    <col min="1" max="1" width="2.00390625" style="81" customWidth="1"/>
    <col min="2" max="2" width="15.00390625" style="81" customWidth="1"/>
    <col min="3" max="3" width="15.8515625" style="81" customWidth="1"/>
    <col min="4" max="4" width="12.28125" style="81" customWidth="1"/>
    <col min="5" max="5" width="13.57421875" style="81" customWidth="1"/>
    <col min="6" max="6" width="15.421875" style="81" customWidth="1"/>
    <col min="7" max="7" width="11.28125" style="81" customWidth="1"/>
    <col min="8" max="16384" width="9.140625" style="81" customWidth="1"/>
  </cols>
  <sheetData>
    <row r="1" spans="1:7" ht="28.5" customHeight="1" thickBot="1">
      <c r="A1" s="256" t="s">
        <v>22</v>
      </c>
      <c r="B1" s="257"/>
      <c r="C1" s="257"/>
      <c r="D1" s="257"/>
      <c r="E1" s="257"/>
      <c r="F1" s="257"/>
      <c r="G1" s="257"/>
    </row>
    <row r="2" spans="1:7" ht="12.75" customHeight="1">
      <c r="A2" s="254" t="s">
        <v>23</v>
      </c>
      <c r="B2" s="255"/>
      <c r="C2" s="260" t="s">
        <v>24</v>
      </c>
      <c r="D2" s="265"/>
      <c r="E2" s="255"/>
      <c r="F2" s="260" t="s">
        <v>25</v>
      </c>
      <c r="G2" s="261"/>
    </row>
    <row r="3" spans="1:7" ht="12.75" customHeight="1">
      <c r="A3" s="258"/>
      <c r="B3" s="259"/>
      <c r="C3" s="259" t="s">
        <v>259</v>
      </c>
      <c r="D3" s="259"/>
      <c r="E3" s="259"/>
      <c r="F3" s="236"/>
      <c r="G3" s="237"/>
    </row>
    <row r="4" spans="1:7" ht="12.75" customHeight="1">
      <c r="A4" s="226" t="s">
        <v>26</v>
      </c>
      <c r="B4" s="227"/>
      <c r="C4" s="228" t="s">
        <v>27</v>
      </c>
      <c r="D4" s="229"/>
      <c r="E4" s="227"/>
      <c r="F4" s="228" t="s">
        <v>28</v>
      </c>
      <c r="G4" s="230"/>
    </row>
    <row r="5" spans="1:7" ht="12.75" customHeight="1">
      <c r="A5" s="258"/>
      <c r="B5" s="259"/>
      <c r="C5" s="259" t="s">
        <v>258</v>
      </c>
      <c r="D5" s="259"/>
      <c r="E5" s="259"/>
      <c r="F5" s="236"/>
      <c r="G5" s="237"/>
    </row>
    <row r="6" spans="1:9" ht="12.75">
      <c r="A6" s="238" t="s">
        <v>92</v>
      </c>
      <c r="B6" s="239"/>
      <c r="C6" s="239"/>
      <c r="D6" s="240"/>
      <c r="E6" s="104" t="s">
        <v>79</v>
      </c>
      <c r="F6" s="105"/>
      <c r="G6" s="106">
        <v>1</v>
      </c>
      <c r="H6" s="82"/>
      <c r="I6" s="82"/>
    </row>
    <row r="7" spans="1:7" ht="12.75">
      <c r="A7" s="238" t="s">
        <v>93</v>
      </c>
      <c r="B7" s="239"/>
      <c r="C7" s="239"/>
      <c r="D7" s="240"/>
      <c r="E7" s="107" t="s">
        <v>80</v>
      </c>
      <c r="F7" s="108"/>
      <c r="G7" s="109">
        <f>C23/G6</f>
        <v>0</v>
      </c>
    </row>
    <row r="8" spans="1:7" ht="12.75">
      <c r="A8" s="238" t="s">
        <v>94</v>
      </c>
      <c r="B8" s="239"/>
      <c r="C8" s="239"/>
      <c r="D8" s="240"/>
      <c r="E8" s="110" t="s">
        <v>29</v>
      </c>
      <c r="F8" s="111"/>
      <c r="G8" s="112"/>
    </row>
    <row r="9" spans="1:57" ht="12.75">
      <c r="A9" s="226" t="s">
        <v>95</v>
      </c>
      <c r="B9" s="229"/>
      <c r="C9" s="229"/>
      <c r="D9" s="227"/>
      <c r="E9" s="228" t="s">
        <v>96</v>
      </c>
      <c r="F9" s="229"/>
      <c r="G9" s="230"/>
      <c r="BA9" s="83"/>
      <c r="BB9" s="83"/>
      <c r="BC9" s="83"/>
      <c r="BD9" s="83"/>
      <c r="BE9" s="83"/>
    </row>
    <row r="10" spans="1:7" ht="13.5" thickBot="1">
      <c r="A10" s="247"/>
      <c r="B10" s="248"/>
      <c r="C10" s="248"/>
      <c r="D10" s="249"/>
      <c r="E10" s="233"/>
      <c r="F10" s="234"/>
      <c r="G10" s="235"/>
    </row>
    <row r="11" spans="1:7" ht="28.5" customHeight="1" thickBot="1">
      <c r="A11" s="262" t="s">
        <v>30</v>
      </c>
      <c r="B11" s="263"/>
      <c r="C11" s="263"/>
      <c r="D11" s="263"/>
      <c r="E11" s="263"/>
      <c r="F11" s="263"/>
      <c r="G11" s="264"/>
    </row>
    <row r="12" spans="1:7" ht="17.25" customHeight="1" thickBot="1">
      <c r="A12" s="213" t="s">
        <v>91</v>
      </c>
      <c r="B12" s="214"/>
      <c r="C12" s="215"/>
      <c r="D12" s="213" t="s">
        <v>77</v>
      </c>
      <c r="E12" s="214"/>
      <c r="F12" s="214"/>
      <c r="G12" s="215"/>
    </row>
    <row r="13" spans="1:7" ht="15.75" customHeight="1">
      <c r="A13" s="94"/>
      <c r="B13" s="95" t="s">
        <v>31</v>
      </c>
      <c r="C13" s="90">
        <f>REKAPITULACE!C36</f>
        <v>0</v>
      </c>
      <c r="D13" s="252" t="s">
        <v>67</v>
      </c>
      <c r="E13" s="253"/>
      <c r="F13" s="89">
        <v>0</v>
      </c>
      <c r="G13" s="90">
        <f>C22*F13/100</f>
        <v>0</v>
      </c>
    </row>
    <row r="14" spans="1:7" ht="15.75" customHeight="1">
      <c r="A14" s="96"/>
      <c r="B14" s="95" t="s">
        <v>33</v>
      </c>
      <c r="C14" s="90">
        <f>REKAPITULACE!D36</f>
        <v>0</v>
      </c>
      <c r="D14" s="238" t="s">
        <v>68</v>
      </c>
      <c r="E14" s="239"/>
      <c r="F14" s="91">
        <v>0</v>
      </c>
      <c r="G14" s="90">
        <f>C22*F14/100</f>
        <v>0</v>
      </c>
    </row>
    <row r="15" spans="1:7" ht="15.75" customHeight="1">
      <c r="A15" s="94" t="s">
        <v>32</v>
      </c>
      <c r="B15" s="95" t="s">
        <v>35</v>
      </c>
      <c r="C15" s="90">
        <f>REKAPITULACE!E20</f>
        <v>0</v>
      </c>
      <c r="D15" s="238" t="s">
        <v>69</v>
      </c>
      <c r="E15" s="239"/>
      <c r="F15" s="91">
        <v>0</v>
      </c>
      <c r="G15" s="90">
        <f>C22*F15/100</f>
        <v>0</v>
      </c>
    </row>
    <row r="16" spans="1:7" ht="15.75" customHeight="1">
      <c r="A16" s="94" t="s">
        <v>34</v>
      </c>
      <c r="B16" s="95" t="s">
        <v>37</v>
      </c>
      <c r="C16" s="90">
        <f>REKAPITULACE!E26</f>
        <v>0</v>
      </c>
      <c r="D16" s="238" t="s">
        <v>70</v>
      </c>
      <c r="E16" s="239"/>
      <c r="F16" s="91">
        <v>0</v>
      </c>
      <c r="G16" s="90">
        <f>C22*F16/100</f>
        <v>0</v>
      </c>
    </row>
    <row r="17" spans="1:7" ht="15.75" customHeight="1">
      <c r="A17" s="94" t="s">
        <v>36</v>
      </c>
      <c r="B17" s="95" t="s">
        <v>74</v>
      </c>
      <c r="C17" s="90">
        <f>REKAPITULACE!E30</f>
        <v>0</v>
      </c>
      <c r="D17" s="238" t="s">
        <v>71</v>
      </c>
      <c r="E17" s="239"/>
      <c r="F17" s="91">
        <v>2.4</v>
      </c>
      <c r="G17" s="90">
        <f>C22*F17/100</f>
        <v>0</v>
      </c>
    </row>
    <row r="18" spans="1:7" ht="15.75" customHeight="1">
      <c r="A18" s="96" t="s">
        <v>85</v>
      </c>
      <c r="B18" s="95" t="s">
        <v>75</v>
      </c>
      <c r="C18" s="90">
        <f>REKAPITULACE!E34</f>
        <v>0</v>
      </c>
      <c r="D18" s="238" t="s">
        <v>72</v>
      </c>
      <c r="E18" s="239"/>
      <c r="F18" s="91">
        <v>0</v>
      </c>
      <c r="G18" s="90">
        <f>C22*F18/100</f>
        <v>0</v>
      </c>
    </row>
    <row r="19" spans="1:7" ht="15.75" customHeight="1">
      <c r="A19" s="97" t="s">
        <v>38</v>
      </c>
      <c r="B19" s="95"/>
      <c r="C19" s="90">
        <f>SUM(C15:C18)</f>
        <v>0</v>
      </c>
      <c r="D19" s="238" t="s">
        <v>73</v>
      </c>
      <c r="E19" s="239"/>
      <c r="F19" s="91">
        <v>1.6</v>
      </c>
      <c r="G19" s="90">
        <f>C22*F19/100</f>
        <v>0</v>
      </c>
    </row>
    <row r="20" spans="1:7" ht="15.75" customHeight="1">
      <c r="A20" s="97" t="s">
        <v>81</v>
      </c>
      <c r="B20" s="95"/>
      <c r="C20" s="90">
        <f>REKAPITULACE!E40</f>
        <v>0</v>
      </c>
      <c r="D20" s="238" t="s">
        <v>89</v>
      </c>
      <c r="E20" s="239"/>
      <c r="F20" s="91">
        <v>0</v>
      </c>
      <c r="G20" s="90">
        <f>C22*F20/100</f>
        <v>0</v>
      </c>
    </row>
    <row r="21" spans="1:7" ht="15.75" customHeight="1">
      <c r="A21" s="97" t="s">
        <v>82</v>
      </c>
      <c r="B21" s="95"/>
      <c r="C21" s="90">
        <f>REKAPITULACE!E44</f>
        <v>0</v>
      </c>
      <c r="D21" s="238" t="s">
        <v>90</v>
      </c>
      <c r="E21" s="239"/>
      <c r="F21" s="92">
        <v>0</v>
      </c>
      <c r="G21" s="90">
        <f>C22*F21/100</f>
        <v>0</v>
      </c>
    </row>
    <row r="22" spans="1:7" ht="15.75" customHeight="1" thickBot="1">
      <c r="A22" s="98" t="s">
        <v>83</v>
      </c>
      <c r="B22" s="99"/>
      <c r="C22" s="100">
        <f>SUM(C19:C21)</f>
        <v>0</v>
      </c>
      <c r="D22" s="238"/>
      <c r="E22" s="239"/>
      <c r="F22" s="92">
        <v>0</v>
      </c>
      <c r="G22" s="90">
        <f>C22*F22/100</f>
        <v>0</v>
      </c>
    </row>
    <row r="23" spans="1:7" ht="15.75" customHeight="1" thickBot="1">
      <c r="A23" s="101" t="s">
        <v>84</v>
      </c>
      <c r="B23" s="102"/>
      <c r="C23" s="103">
        <f>C22+G23</f>
        <v>0</v>
      </c>
      <c r="D23" s="269" t="s">
        <v>39</v>
      </c>
      <c r="E23" s="270"/>
      <c r="F23" s="271"/>
      <c r="G23" s="93">
        <f>SUM(G13:G22)</f>
        <v>0</v>
      </c>
    </row>
    <row r="24" spans="1:7" ht="12.75">
      <c r="A24" s="241" t="s">
        <v>40</v>
      </c>
      <c r="B24" s="242"/>
      <c r="C24" s="243" t="s">
        <v>41</v>
      </c>
      <c r="D24" s="242"/>
      <c r="E24" s="243" t="s">
        <v>42</v>
      </c>
      <c r="F24" s="244"/>
      <c r="G24" s="245"/>
    </row>
    <row r="25" spans="1:7" ht="12.75">
      <c r="A25" s="226" t="s">
        <v>260</v>
      </c>
      <c r="B25" s="227"/>
      <c r="C25" s="228" t="s">
        <v>98</v>
      </c>
      <c r="D25" s="227"/>
      <c r="E25" s="228" t="s">
        <v>98</v>
      </c>
      <c r="F25" s="229"/>
      <c r="G25" s="230"/>
    </row>
    <row r="26" spans="1:7" ht="12.75">
      <c r="A26" s="231" t="s">
        <v>261</v>
      </c>
      <c r="B26" s="232"/>
      <c r="C26" s="233" t="s">
        <v>97</v>
      </c>
      <c r="D26" s="232"/>
      <c r="E26" s="233" t="s">
        <v>97</v>
      </c>
      <c r="F26" s="234"/>
      <c r="G26" s="235"/>
    </row>
    <row r="27" spans="1:7" ht="12.75">
      <c r="A27" s="224"/>
      <c r="B27" s="222"/>
      <c r="C27" s="216" t="s">
        <v>43</v>
      </c>
      <c r="D27" s="222"/>
      <c r="E27" s="216" t="s">
        <v>44</v>
      </c>
      <c r="F27" s="217"/>
      <c r="G27" s="218"/>
    </row>
    <row r="28" spans="1:7" ht="12.75">
      <c r="A28" s="224"/>
      <c r="B28" s="222"/>
      <c r="C28" s="216"/>
      <c r="D28" s="222"/>
      <c r="E28" s="216"/>
      <c r="F28" s="217"/>
      <c r="G28" s="218"/>
    </row>
    <row r="29" spans="1:7" ht="56.25" customHeight="1" thickBot="1">
      <c r="A29" s="225"/>
      <c r="B29" s="223"/>
      <c r="C29" s="219"/>
      <c r="D29" s="223"/>
      <c r="E29" s="219"/>
      <c r="F29" s="220"/>
      <c r="G29" s="221"/>
    </row>
    <row r="30" spans="1:7" ht="12.75">
      <c r="A30" s="252" t="s">
        <v>45</v>
      </c>
      <c r="B30" s="268"/>
      <c r="C30" s="113">
        <v>21</v>
      </c>
      <c r="D30" s="114" t="s">
        <v>78</v>
      </c>
      <c r="E30" s="250">
        <f>ROUND(C23-E32,0)</f>
        <v>0</v>
      </c>
      <c r="F30" s="251"/>
      <c r="G30" s="115"/>
    </row>
    <row r="31" spans="1:7" ht="12.75">
      <c r="A31" s="238" t="s">
        <v>46</v>
      </c>
      <c r="B31" s="240"/>
      <c r="C31" s="116">
        <v>21</v>
      </c>
      <c r="D31" s="108" t="s">
        <v>78</v>
      </c>
      <c r="E31" s="266">
        <f>ROUND(PRODUCT(E30,C31/100),0)</f>
        <v>0</v>
      </c>
      <c r="F31" s="267"/>
      <c r="G31" s="117"/>
    </row>
    <row r="32" spans="1:7" ht="12.75">
      <c r="A32" s="238" t="s">
        <v>45</v>
      </c>
      <c r="B32" s="240"/>
      <c r="C32" s="116">
        <v>15</v>
      </c>
      <c r="D32" s="108" t="s">
        <v>78</v>
      </c>
      <c r="E32" s="266">
        <v>0</v>
      </c>
      <c r="F32" s="267"/>
      <c r="G32" s="118"/>
    </row>
    <row r="33" spans="1:7" ht="12.75">
      <c r="A33" s="238" t="s">
        <v>46</v>
      </c>
      <c r="B33" s="240"/>
      <c r="C33" s="116">
        <v>15</v>
      </c>
      <c r="D33" s="108" t="s">
        <v>78</v>
      </c>
      <c r="E33" s="266">
        <f>ROUND(PRODUCT(E32,C33/100),0)</f>
        <v>0</v>
      </c>
      <c r="F33" s="267"/>
      <c r="G33" s="117"/>
    </row>
    <row r="34" spans="1:7" s="85" customFormat="1" ht="19.5" customHeight="1" thickBot="1">
      <c r="A34" s="210" t="s">
        <v>86</v>
      </c>
      <c r="B34" s="211"/>
      <c r="C34" s="211"/>
      <c r="D34" s="212"/>
      <c r="E34" s="208">
        <f>CEILING(SUM(E30:E33),1)</f>
        <v>0</v>
      </c>
      <c r="F34" s="209"/>
      <c r="G34" s="84"/>
    </row>
    <row r="36" spans="1:8" ht="12.75">
      <c r="A36" s="86" t="s">
        <v>76</v>
      </c>
      <c r="B36" s="86"/>
      <c r="C36" s="86"/>
      <c r="D36" s="86"/>
      <c r="E36" s="86"/>
      <c r="F36" s="86"/>
      <c r="G36" s="86"/>
      <c r="H36" s="81" t="s">
        <v>47</v>
      </c>
    </row>
    <row r="37" spans="1:8" ht="14.25" customHeight="1">
      <c r="A37" s="86"/>
      <c r="B37" s="246" t="s">
        <v>239</v>
      </c>
      <c r="C37" s="246"/>
      <c r="D37" s="246"/>
      <c r="E37" s="246"/>
      <c r="F37" s="246"/>
      <c r="G37" s="246"/>
      <c r="H37" s="81" t="s">
        <v>47</v>
      </c>
    </row>
    <row r="38" spans="1:8" ht="12.75" customHeight="1">
      <c r="A38" s="87"/>
      <c r="B38" s="246"/>
      <c r="C38" s="246"/>
      <c r="D38" s="246"/>
      <c r="E38" s="246"/>
      <c r="F38" s="246"/>
      <c r="G38" s="246"/>
      <c r="H38" s="81" t="s">
        <v>47</v>
      </c>
    </row>
    <row r="39" spans="1:8" ht="12.75">
      <c r="A39" s="87"/>
      <c r="B39" s="246"/>
      <c r="C39" s="246"/>
      <c r="D39" s="246"/>
      <c r="E39" s="246"/>
      <c r="F39" s="246"/>
      <c r="G39" s="246"/>
      <c r="H39" s="81" t="s">
        <v>47</v>
      </c>
    </row>
    <row r="40" spans="1:8" ht="12.75">
      <c r="A40" s="87"/>
      <c r="B40" s="246"/>
      <c r="C40" s="246"/>
      <c r="D40" s="246"/>
      <c r="E40" s="246"/>
      <c r="F40" s="246"/>
      <c r="G40" s="246"/>
      <c r="H40" s="81" t="s">
        <v>47</v>
      </c>
    </row>
    <row r="41" spans="1:8" ht="12.75">
      <c r="A41" s="87"/>
      <c r="B41" s="246"/>
      <c r="C41" s="246"/>
      <c r="D41" s="246"/>
      <c r="E41" s="246"/>
      <c r="F41" s="246"/>
      <c r="G41" s="246"/>
      <c r="H41" s="81" t="s">
        <v>47</v>
      </c>
    </row>
    <row r="42" spans="1:8" ht="12.75">
      <c r="A42" s="87"/>
      <c r="B42" s="246"/>
      <c r="C42" s="246"/>
      <c r="D42" s="246"/>
      <c r="E42" s="246"/>
      <c r="F42" s="246"/>
      <c r="G42" s="246"/>
      <c r="H42" s="81" t="s">
        <v>47</v>
      </c>
    </row>
    <row r="43" spans="1:8" ht="12.75">
      <c r="A43" s="87"/>
      <c r="B43" s="246"/>
      <c r="C43" s="246"/>
      <c r="D43" s="246"/>
      <c r="E43" s="246"/>
      <c r="F43" s="246"/>
      <c r="G43" s="246"/>
      <c r="H43" s="81" t="s">
        <v>47</v>
      </c>
    </row>
    <row r="44" spans="1:8" ht="12.75">
      <c r="A44" s="87"/>
      <c r="B44" s="246"/>
      <c r="C44" s="246"/>
      <c r="D44" s="246"/>
      <c r="E44" s="246"/>
      <c r="F44" s="246"/>
      <c r="G44" s="246"/>
      <c r="H44" s="81" t="s">
        <v>47</v>
      </c>
    </row>
    <row r="45" spans="1:8" ht="12.75">
      <c r="A45" s="87"/>
      <c r="B45" s="246"/>
      <c r="C45" s="246"/>
      <c r="D45" s="246"/>
      <c r="E45" s="246"/>
      <c r="F45" s="246"/>
      <c r="G45" s="246"/>
      <c r="H45" s="81" t="s">
        <v>47</v>
      </c>
    </row>
    <row r="150" ht="12.75">
      <c r="B150" s="88"/>
    </row>
  </sheetData>
  <sheetProtection/>
  <mergeCells count="57">
    <mergeCell ref="E31:F31"/>
    <mergeCell ref="E32:F32"/>
    <mergeCell ref="E33:F33"/>
    <mergeCell ref="A4:B4"/>
    <mergeCell ref="A30:B30"/>
    <mergeCell ref="A31:B31"/>
    <mergeCell ref="A32:B32"/>
    <mergeCell ref="A9:D9"/>
    <mergeCell ref="C5:E5"/>
    <mergeCell ref="D23:F23"/>
    <mergeCell ref="F2:G2"/>
    <mergeCell ref="F4:G4"/>
    <mergeCell ref="A11:G11"/>
    <mergeCell ref="A12:C12"/>
    <mergeCell ref="A8:D8"/>
    <mergeCell ref="C2:E2"/>
    <mergeCell ref="C4:E4"/>
    <mergeCell ref="D13:E13"/>
    <mergeCell ref="D22:E22"/>
    <mergeCell ref="A2:B2"/>
    <mergeCell ref="A1:G1"/>
    <mergeCell ref="E10:G10"/>
    <mergeCell ref="A6:D6"/>
    <mergeCell ref="A3:B3"/>
    <mergeCell ref="A5:B5"/>
    <mergeCell ref="C3:E3"/>
    <mergeCell ref="E9:G9"/>
    <mergeCell ref="D19:E19"/>
    <mergeCell ref="D18:E18"/>
    <mergeCell ref="B37:G45"/>
    <mergeCell ref="A10:D10"/>
    <mergeCell ref="D17:E17"/>
    <mergeCell ref="D16:E16"/>
    <mergeCell ref="D15:E15"/>
    <mergeCell ref="D14:E14"/>
    <mergeCell ref="A33:B33"/>
    <mergeCell ref="E30:F30"/>
    <mergeCell ref="C26:D26"/>
    <mergeCell ref="E26:G26"/>
    <mergeCell ref="F3:G3"/>
    <mergeCell ref="F5:G5"/>
    <mergeCell ref="A7:D7"/>
    <mergeCell ref="A24:B24"/>
    <mergeCell ref="C24:D24"/>
    <mergeCell ref="E24:G24"/>
    <mergeCell ref="D21:E21"/>
    <mergeCell ref="D20:E20"/>
    <mergeCell ref="E34:F34"/>
    <mergeCell ref="A34:D34"/>
    <mergeCell ref="D12:G12"/>
    <mergeCell ref="E27:G29"/>
    <mergeCell ref="C27:D29"/>
    <mergeCell ref="A27:B29"/>
    <mergeCell ref="A25:B25"/>
    <mergeCell ref="C25:D25"/>
    <mergeCell ref="E25:G25"/>
    <mergeCell ref="A26:B2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10">
      <selection activeCell="D2" sqref="D2:E2"/>
    </sheetView>
  </sheetViews>
  <sheetFormatPr defaultColWidth="9.140625" defaultRowHeight="12.75"/>
  <cols>
    <col min="1" max="1" width="3.8515625" style="1" customWidth="1"/>
    <col min="2" max="2" width="43.8515625" style="1" customWidth="1"/>
    <col min="3" max="5" width="10.57421875" style="1" customWidth="1"/>
    <col min="6" max="16384" width="9.140625" style="1" customWidth="1"/>
  </cols>
  <sheetData>
    <row r="1" spans="1:5" s="51" customFormat="1" ht="9.75">
      <c r="A1" s="275" t="s">
        <v>253</v>
      </c>
      <c r="B1" s="275"/>
      <c r="C1" s="275"/>
      <c r="D1" s="274" t="s">
        <v>255</v>
      </c>
      <c r="E1" s="274"/>
    </row>
    <row r="2" spans="1:5" s="51" customFormat="1" ht="9.75">
      <c r="A2" s="274" t="s">
        <v>254</v>
      </c>
      <c r="B2" s="274"/>
      <c r="C2" s="274"/>
      <c r="D2" s="274" t="s">
        <v>256</v>
      </c>
      <c r="E2" s="274"/>
    </row>
    <row r="4" spans="1:5" ht="12.75">
      <c r="A4" s="272" t="s">
        <v>87</v>
      </c>
      <c r="B4" s="273"/>
      <c r="C4" s="273"/>
      <c r="D4" s="273"/>
      <c r="E4" s="273"/>
    </row>
    <row r="5" ht="10.5" thickBot="1"/>
    <row r="6" spans="1:5" ht="10.5" thickTop="1">
      <c r="A6" s="43"/>
      <c r="B6" s="11"/>
      <c r="C6" s="31"/>
      <c r="D6" s="32" t="s">
        <v>61</v>
      </c>
      <c r="E6" s="13"/>
    </row>
    <row r="7" spans="1:5" s="3" customFormat="1" ht="9.75">
      <c r="A7" s="14" t="s">
        <v>55</v>
      </c>
      <c r="B7" s="4" t="s">
        <v>59</v>
      </c>
      <c r="C7" s="33"/>
      <c r="D7" s="34"/>
      <c r="E7" s="35"/>
    </row>
    <row r="8" spans="1:5" s="3" customFormat="1" ht="10.5" thickBot="1">
      <c r="A8" s="44"/>
      <c r="B8" s="45"/>
      <c r="C8" s="46" t="s">
        <v>56</v>
      </c>
      <c r="D8" s="46" t="s">
        <v>57</v>
      </c>
      <c r="E8" s="52" t="s">
        <v>58</v>
      </c>
    </row>
    <row r="9" spans="1:5" s="2" customFormat="1" ht="11.25" thickBot="1" thickTop="1">
      <c r="A9" s="41">
        <v>1</v>
      </c>
      <c r="B9" s="41">
        <v>2</v>
      </c>
      <c r="C9" s="41">
        <v>3</v>
      </c>
      <c r="D9" s="41">
        <v>4</v>
      </c>
      <c r="E9" s="42">
        <v>5</v>
      </c>
    </row>
    <row r="10" spans="1:5" s="2" customFormat="1" ht="12" thickTop="1">
      <c r="A10" s="36"/>
      <c r="B10" s="20" t="s">
        <v>49</v>
      </c>
      <c r="C10" s="49"/>
      <c r="D10" s="49"/>
      <c r="E10" s="50"/>
    </row>
    <row r="11" spans="1:5" ht="11.25">
      <c r="A11" s="38">
        <v>1</v>
      </c>
      <c r="B11" s="8" t="s">
        <v>230</v>
      </c>
      <c r="C11" s="119">
        <f>ROZPOČET!G26</f>
        <v>0</v>
      </c>
      <c r="D11" s="119">
        <f>ROZPOČET!I26</f>
        <v>0</v>
      </c>
      <c r="E11" s="120">
        <f>C11+D11</f>
        <v>0</v>
      </c>
    </row>
    <row r="12" spans="1:5" ht="11.25">
      <c r="A12" s="38">
        <v>2</v>
      </c>
      <c r="B12" s="8" t="s">
        <v>231</v>
      </c>
      <c r="C12" s="119">
        <f>ROZPOČET!G32</f>
        <v>0</v>
      </c>
      <c r="D12" s="119">
        <f>ROZPOČET!I32</f>
        <v>0</v>
      </c>
      <c r="E12" s="120">
        <f>C12+D12</f>
        <v>0</v>
      </c>
    </row>
    <row r="13" spans="1:5" ht="11.25">
      <c r="A13" s="38">
        <v>3</v>
      </c>
      <c r="B13" s="8" t="s">
        <v>232</v>
      </c>
      <c r="C13" s="119">
        <f>ROZPOČET!G37</f>
        <v>0</v>
      </c>
      <c r="D13" s="119">
        <f>ROZPOČET!I37</f>
        <v>0</v>
      </c>
      <c r="E13" s="120">
        <f>C13+D13</f>
        <v>0</v>
      </c>
    </row>
    <row r="14" spans="1:5" ht="11.25">
      <c r="A14" s="38">
        <v>5</v>
      </c>
      <c r="B14" s="8" t="s">
        <v>233</v>
      </c>
      <c r="C14" s="119">
        <f>ROZPOČET!G43</f>
        <v>0</v>
      </c>
      <c r="D14" s="119">
        <f>ROZPOČET!I43</f>
        <v>0</v>
      </c>
      <c r="E14" s="120">
        <f aca="true" t="shared" si="0" ref="E14:E19">C14+D14</f>
        <v>0</v>
      </c>
    </row>
    <row r="15" spans="1:5" ht="11.25">
      <c r="A15" s="38">
        <v>62</v>
      </c>
      <c r="B15" s="8" t="s">
        <v>234</v>
      </c>
      <c r="C15" s="119">
        <f>ROZPOČET!G47</f>
        <v>0</v>
      </c>
      <c r="D15" s="119">
        <f>ROZPOČET!I47</f>
        <v>0</v>
      </c>
      <c r="E15" s="120">
        <f t="shared" si="0"/>
        <v>0</v>
      </c>
    </row>
    <row r="16" spans="1:5" ht="11.25">
      <c r="A16" s="38">
        <v>9</v>
      </c>
      <c r="B16" s="8" t="s">
        <v>235</v>
      </c>
      <c r="C16" s="119">
        <f>ROZPOČET!G53</f>
        <v>0</v>
      </c>
      <c r="D16" s="119">
        <f>ROZPOČET!I53</f>
        <v>0</v>
      </c>
      <c r="E16" s="120">
        <f t="shared" si="0"/>
        <v>0</v>
      </c>
    </row>
    <row r="17" spans="1:5" ht="11.25">
      <c r="A17" s="38">
        <v>94</v>
      </c>
      <c r="B17" s="8" t="s">
        <v>236</v>
      </c>
      <c r="C17" s="119">
        <f>ROZPOČET!G56</f>
        <v>0</v>
      </c>
      <c r="D17" s="119">
        <f>ROZPOČET!I56</f>
        <v>0</v>
      </c>
      <c r="E17" s="120">
        <f t="shared" si="0"/>
        <v>0</v>
      </c>
    </row>
    <row r="18" spans="1:5" ht="11.25">
      <c r="A18" s="38">
        <v>96</v>
      </c>
      <c r="B18" s="8" t="s">
        <v>237</v>
      </c>
      <c r="C18" s="119">
        <f>ROZPOČET!G65</f>
        <v>0</v>
      </c>
      <c r="D18" s="119">
        <f>ROZPOČET!I65</f>
        <v>0</v>
      </c>
      <c r="E18" s="120">
        <f>C18+D18</f>
        <v>0</v>
      </c>
    </row>
    <row r="19" spans="1:5" ht="11.25">
      <c r="A19" s="39">
        <v>99</v>
      </c>
      <c r="B19" s="30" t="s">
        <v>238</v>
      </c>
      <c r="C19" s="119">
        <f>ROZPOČET!G68</f>
        <v>0</v>
      </c>
      <c r="D19" s="119">
        <f>ROZPOČET!I68</f>
        <v>0</v>
      </c>
      <c r="E19" s="120">
        <f t="shared" si="0"/>
        <v>0</v>
      </c>
    </row>
    <row r="20" spans="1:5" ht="12" thickBot="1">
      <c r="A20" s="18"/>
      <c r="B20" s="19" t="s">
        <v>21</v>
      </c>
      <c r="C20" s="122">
        <f>SUM(C11:C19)</f>
        <v>0</v>
      </c>
      <c r="D20" s="123">
        <f>SUM(D11:D19)</f>
        <v>0</v>
      </c>
      <c r="E20" s="121">
        <f>SUM(E11:E19)</f>
        <v>0</v>
      </c>
    </row>
    <row r="21" spans="3:5" ht="12" thickBot="1">
      <c r="C21" s="124"/>
      <c r="D21" s="124"/>
      <c r="E21" s="125"/>
    </row>
    <row r="22" spans="1:5" ht="11.25">
      <c r="A22" s="40"/>
      <c r="B22" s="28" t="s">
        <v>48</v>
      </c>
      <c r="C22" s="126"/>
      <c r="D22" s="126"/>
      <c r="E22" s="127"/>
    </row>
    <row r="23" spans="1:5" ht="11.25">
      <c r="A23" s="38">
        <v>711</v>
      </c>
      <c r="B23" s="8" t="s">
        <v>227</v>
      </c>
      <c r="C23" s="119">
        <f>ROZPOČET!G81</f>
        <v>0</v>
      </c>
      <c r="D23" s="119">
        <f>ROZPOČET!I81</f>
        <v>0</v>
      </c>
      <c r="E23" s="120">
        <f>C23+D23</f>
        <v>0</v>
      </c>
    </row>
    <row r="24" spans="1:5" ht="11.25">
      <c r="A24" s="38">
        <v>767</v>
      </c>
      <c r="B24" s="8" t="s">
        <v>228</v>
      </c>
      <c r="C24" s="119">
        <f>ROZPOČET!G87</f>
        <v>0</v>
      </c>
      <c r="D24" s="119">
        <f>ROZPOČET!I87</f>
        <v>0</v>
      </c>
      <c r="E24" s="120">
        <f>C24+D24</f>
        <v>0</v>
      </c>
    </row>
    <row r="25" spans="1:5" ht="11.25">
      <c r="A25" s="38">
        <v>783</v>
      </c>
      <c r="B25" s="8" t="s">
        <v>229</v>
      </c>
      <c r="C25" s="119">
        <f>ROZPOČET!G93</f>
        <v>0</v>
      </c>
      <c r="D25" s="119">
        <f>ROZPOČET!I93</f>
        <v>0</v>
      </c>
      <c r="E25" s="120">
        <f>C25+D25</f>
        <v>0</v>
      </c>
    </row>
    <row r="26" spans="1:5" ht="12" thickBot="1">
      <c r="A26" s="18"/>
      <c r="B26" s="19" t="s">
        <v>50</v>
      </c>
      <c r="C26" s="122">
        <f>SUM(C23:C25)</f>
        <v>0</v>
      </c>
      <c r="D26" s="123">
        <f>SUM(D23:D25)</f>
        <v>0</v>
      </c>
      <c r="E26" s="121">
        <f>SUM(E23:E25)</f>
        <v>0</v>
      </c>
    </row>
    <row r="27" spans="3:5" ht="12" thickBot="1">
      <c r="C27" s="124"/>
      <c r="D27" s="124"/>
      <c r="E27" s="125"/>
    </row>
    <row r="28" spans="1:5" ht="11.25">
      <c r="A28" s="40"/>
      <c r="B28" s="28" t="s">
        <v>51</v>
      </c>
      <c r="C28" s="126"/>
      <c r="D28" s="126"/>
      <c r="E28" s="127"/>
    </row>
    <row r="29" spans="1:5" ht="11.25">
      <c r="A29" s="39"/>
      <c r="B29" s="30"/>
      <c r="C29" s="119"/>
      <c r="D29" s="119"/>
      <c r="E29" s="120">
        <f>C29+D29</f>
        <v>0</v>
      </c>
    </row>
    <row r="30" spans="1:5" ht="12" thickBot="1">
      <c r="A30" s="18"/>
      <c r="B30" s="19" t="s">
        <v>52</v>
      </c>
      <c r="C30" s="122">
        <f>SUM(C29:C29)</f>
        <v>0</v>
      </c>
      <c r="D30" s="123">
        <f>SUM(D29:D29)</f>
        <v>0</v>
      </c>
      <c r="E30" s="121">
        <f>SUM(E29:E29)</f>
        <v>0</v>
      </c>
    </row>
    <row r="31" spans="3:5" ht="12" thickBot="1">
      <c r="C31" s="124"/>
      <c r="D31" s="124"/>
      <c r="E31" s="125"/>
    </row>
    <row r="32" spans="1:5" ht="11.25">
      <c r="A32" s="40"/>
      <c r="B32" s="28" t="s">
        <v>53</v>
      </c>
      <c r="C32" s="126"/>
      <c r="D32" s="126"/>
      <c r="E32" s="127"/>
    </row>
    <row r="33" spans="1:5" ht="11.25">
      <c r="A33" s="39"/>
      <c r="B33" s="30"/>
      <c r="C33" s="119"/>
      <c r="D33" s="119"/>
      <c r="E33" s="120">
        <f>C33+D33</f>
        <v>0</v>
      </c>
    </row>
    <row r="34" spans="1:5" ht="12" thickBot="1">
      <c r="A34" s="18"/>
      <c r="B34" s="19" t="s">
        <v>54</v>
      </c>
      <c r="C34" s="122">
        <f>SUM(C33:C33)</f>
        <v>0</v>
      </c>
      <c r="D34" s="123">
        <f>SUM(D33:D33)</f>
        <v>0</v>
      </c>
      <c r="E34" s="121">
        <f>SUM(E33:E33)</f>
        <v>0</v>
      </c>
    </row>
    <row r="35" spans="3:5" ht="12" thickBot="1">
      <c r="C35" s="124"/>
      <c r="D35" s="124"/>
      <c r="E35" s="125"/>
    </row>
    <row r="36" spans="1:5" ht="12" thickBot="1">
      <c r="A36" s="47"/>
      <c r="B36" s="48" t="s">
        <v>60</v>
      </c>
      <c r="C36" s="128">
        <f>C20+C26+C30+C34</f>
        <v>0</v>
      </c>
      <c r="D36" s="129">
        <f>D20+D26+D30+D34</f>
        <v>0</v>
      </c>
      <c r="E36" s="130">
        <f>E20+E26+E30+E34</f>
        <v>0</v>
      </c>
    </row>
    <row r="37" spans="3:5" ht="10.5" thickBot="1">
      <c r="C37" s="131"/>
      <c r="D37" s="131"/>
      <c r="E37" s="131"/>
    </row>
    <row r="38" spans="1:5" ht="11.25">
      <c r="A38" s="40"/>
      <c r="B38" s="28" t="s">
        <v>62</v>
      </c>
      <c r="C38" s="126"/>
      <c r="D38" s="126"/>
      <c r="E38" s="127"/>
    </row>
    <row r="39" spans="1:5" ht="11.25">
      <c r="A39" s="37"/>
      <c r="B39" s="8" t="s">
        <v>88</v>
      </c>
      <c r="C39" s="119">
        <v>0</v>
      </c>
      <c r="D39" s="119">
        <v>0</v>
      </c>
      <c r="E39" s="120">
        <f>C39+D39</f>
        <v>0</v>
      </c>
    </row>
    <row r="40" spans="1:5" ht="12" thickBot="1">
      <c r="A40" s="18"/>
      <c r="B40" s="19" t="s">
        <v>63</v>
      </c>
      <c r="C40" s="122"/>
      <c r="D40" s="123"/>
      <c r="E40" s="121">
        <f>SUM(E39:E39)</f>
        <v>0</v>
      </c>
    </row>
    <row r="41" spans="3:5" ht="10.5" thickBot="1">
      <c r="C41" s="131"/>
      <c r="D41" s="131"/>
      <c r="E41" s="131"/>
    </row>
    <row r="42" spans="1:5" ht="11.25">
      <c r="A42" s="40"/>
      <c r="B42" s="28" t="s">
        <v>64</v>
      </c>
      <c r="C42" s="126"/>
      <c r="D42" s="126"/>
      <c r="E42" s="127"/>
    </row>
    <row r="43" spans="1:5" ht="11.25">
      <c r="A43" s="37"/>
      <c r="B43" s="8" t="s">
        <v>65</v>
      </c>
      <c r="C43" s="119">
        <v>0</v>
      </c>
      <c r="D43" s="119">
        <v>0</v>
      </c>
      <c r="E43" s="120">
        <f>C43+D43</f>
        <v>0</v>
      </c>
    </row>
    <row r="44" spans="1:5" ht="12" thickBot="1">
      <c r="A44" s="18"/>
      <c r="B44" s="19" t="s">
        <v>66</v>
      </c>
      <c r="C44" s="122"/>
      <c r="D44" s="123"/>
      <c r="E44" s="121">
        <f>SUM(E43:E43)</f>
        <v>0</v>
      </c>
    </row>
    <row r="129" ht="9.75">
      <c r="B129" s="54"/>
    </row>
    <row r="173" ht="9.75">
      <c r="B173" s="54"/>
    </row>
  </sheetData>
  <sheetProtection/>
  <mergeCells count="5">
    <mergeCell ref="A4:E4"/>
    <mergeCell ref="D2:E2"/>
    <mergeCell ref="D1:E1"/>
    <mergeCell ref="A1:C1"/>
    <mergeCell ref="A2: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PageLayoutView="0" workbookViewId="0" topLeftCell="A49">
      <selection activeCell="F89" sqref="F89:K92"/>
    </sheetView>
  </sheetViews>
  <sheetFormatPr defaultColWidth="9.140625" defaultRowHeight="12.75"/>
  <cols>
    <col min="1" max="1" width="2.8515625" style="1" customWidth="1"/>
    <col min="2" max="2" width="11.00390625" style="1" customWidth="1"/>
    <col min="3" max="3" width="44.28125" style="1" customWidth="1"/>
    <col min="4" max="4" width="4.421875" style="1" customWidth="1"/>
    <col min="5" max="5" width="8.7109375" style="59" customWidth="1"/>
    <col min="6" max="7" width="10.57421875" style="1" customWidth="1"/>
    <col min="8" max="8" width="10.57421875" style="56" customWidth="1"/>
    <col min="9" max="9" width="10.57421875" style="1" customWidth="1"/>
    <col min="10" max="10" width="9.00390625" style="57" customWidth="1"/>
    <col min="11" max="11" width="9.00390625" style="1" customWidth="1"/>
    <col min="12" max="16384" width="9.140625" style="1" customWidth="1"/>
  </cols>
  <sheetData>
    <row r="1" spans="1:11" s="51" customFormat="1" ht="9.75">
      <c r="A1" s="275" t="s">
        <v>253</v>
      </c>
      <c r="B1" s="275"/>
      <c r="C1" s="275"/>
      <c r="E1" s="58"/>
      <c r="H1" s="55"/>
      <c r="I1" s="274" t="s">
        <v>255</v>
      </c>
      <c r="J1" s="274"/>
      <c r="K1" s="274"/>
    </row>
    <row r="2" spans="1:11" s="51" customFormat="1" ht="9.75">
      <c r="A2" s="274" t="s">
        <v>254</v>
      </c>
      <c r="B2" s="274"/>
      <c r="C2" s="274"/>
      <c r="E2" s="58"/>
      <c r="H2" s="55"/>
      <c r="I2" s="274" t="s">
        <v>256</v>
      </c>
      <c r="J2" s="274"/>
      <c r="K2" s="274"/>
    </row>
    <row r="4" spans="1:11" ht="12.75">
      <c r="A4" s="272" t="s">
        <v>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ht="10.5" thickBot="1"/>
    <row r="6" spans="1:11" ht="9.75" customHeight="1" thickTop="1">
      <c r="A6" s="10" t="s">
        <v>3</v>
      </c>
      <c r="B6" s="11"/>
      <c r="C6" s="11"/>
      <c r="D6" s="12"/>
      <c r="E6" s="60"/>
      <c r="F6" s="276" t="s">
        <v>99</v>
      </c>
      <c r="G6" s="277"/>
      <c r="H6" s="277"/>
      <c r="I6" s="278"/>
      <c r="J6" s="279" t="s">
        <v>100</v>
      </c>
      <c r="K6" s="280"/>
    </row>
    <row r="7" spans="1:11" s="3" customFormat="1" ht="9.75">
      <c r="A7" s="14" t="s">
        <v>5</v>
      </c>
      <c r="B7" s="4" t="s">
        <v>1</v>
      </c>
      <c r="C7" s="4" t="s">
        <v>2</v>
      </c>
      <c r="D7" s="6" t="s">
        <v>20</v>
      </c>
      <c r="E7" s="61" t="s">
        <v>6</v>
      </c>
      <c r="F7" s="283" t="s">
        <v>56</v>
      </c>
      <c r="G7" s="284"/>
      <c r="H7" s="285" t="s">
        <v>57</v>
      </c>
      <c r="I7" s="286"/>
      <c r="J7" s="281"/>
      <c r="K7" s="282"/>
    </row>
    <row r="8" spans="1:11" s="3" customFormat="1" ht="9.75">
      <c r="A8" s="14" t="s">
        <v>4</v>
      </c>
      <c r="B8" s="4"/>
      <c r="C8" s="4"/>
      <c r="D8" s="6"/>
      <c r="E8" s="62"/>
      <c r="F8" s="71" t="s">
        <v>7</v>
      </c>
      <c r="G8" s="73" t="s">
        <v>8</v>
      </c>
      <c r="H8" s="74" t="s">
        <v>7</v>
      </c>
      <c r="I8" s="5" t="s">
        <v>8</v>
      </c>
      <c r="J8" s="67" t="s">
        <v>7</v>
      </c>
      <c r="K8" s="69" t="s">
        <v>8</v>
      </c>
    </row>
    <row r="9" spans="1:11" s="2" customFormat="1" ht="10.5" thickBot="1">
      <c r="A9" s="15" t="s">
        <v>9</v>
      </c>
      <c r="B9" s="16" t="s">
        <v>10</v>
      </c>
      <c r="C9" s="16" t="s">
        <v>11</v>
      </c>
      <c r="D9" s="17" t="s">
        <v>12</v>
      </c>
      <c r="E9" s="63" t="s">
        <v>13</v>
      </c>
      <c r="F9" s="72" t="s">
        <v>14</v>
      </c>
      <c r="G9" s="75" t="s">
        <v>15</v>
      </c>
      <c r="H9" s="76" t="s">
        <v>16</v>
      </c>
      <c r="I9" s="17" t="s">
        <v>17</v>
      </c>
      <c r="J9" s="68" t="s">
        <v>18</v>
      </c>
      <c r="K9" s="70" t="s">
        <v>19</v>
      </c>
    </row>
    <row r="10" spans="1:11" s="2" customFormat="1" ht="15" customHeight="1" thickTop="1">
      <c r="A10" s="147"/>
      <c r="B10" s="139"/>
      <c r="C10" s="184" t="s">
        <v>49</v>
      </c>
      <c r="D10" s="21"/>
      <c r="E10" s="132"/>
      <c r="F10" s="172"/>
      <c r="G10" s="173"/>
      <c r="H10" s="174"/>
      <c r="I10" s="175"/>
      <c r="J10" s="176"/>
      <c r="K10" s="177"/>
    </row>
    <row r="11" spans="1:11" ht="15" customHeight="1">
      <c r="A11" s="143"/>
      <c r="B11" s="194" t="s">
        <v>101</v>
      </c>
      <c r="C11" s="185" t="s">
        <v>102</v>
      </c>
      <c r="D11" s="7"/>
      <c r="E11" s="133"/>
      <c r="F11" s="152"/>
      <c r="G11" s="153"/>
      <c r="H11" s="169"/>
      <c r="I11" s="154"/>
      <c r="J11" s="178"/>
      <c r="K11" s="179"/>
    </row>
    <row r="12" spans="1:11" ht="9.75">
      <c r="A12" s="144">
        <v>1</v>
      </c>
      <c r="B12" s="138" t="s">
        <v>103</v>
      </c>
      <c r="C12" s="186" t="s">
        <v>104</v>
      </c>
      <c r="D12" s="4" t="s">
        <v>105</v>
      </c>
      <c r="E12" s="133">
        <v>10.22</v>
      </c>
      <c r="F12" s="152">
        <v>0</v>
      </c>
      <c r="G12" s="153">
        <f aca="true" t="shared" si="0" ref="G12:G25">E12*F12</f>
        <v>0</v>
      </c>
      <c r="H12" s="169"/>
      <c r="I12" s="154"/>
      <c r="J12" s="178">
        <v>0</v>
      </c>
      <c r="K12" s="179">
        <f aca="true" t="shared" si="1" ref="K12:K25">E12*J12</f>
        <v>0</v>
      </c>
    </row>
    <row r="13" spans="1:11" ht="9.75">
      <c r="A13" s="144">
        <f aca="true" t="shared" si="2" ref="A13:A25">A12+1</f>
        <v>2</v>
      </c>
      <c r="B13" s="138" t="s">
        <v>106</v>
      </c>
      <c r="C13" s="186" t="s">
        <v>107</v>
      </c>
      <c r="D13" s="4" t="s">
        <v>105</v>
      </c>
      <c r="E13" s="133">
        <v>2.37</v>
      </c>
      <c r="F13" s="152">
        <v>0</v>
      </c>
      <c r="G13" s="153">
        <f t="shared" si="0"/>
        <v>0</v>
      </c>
      <c r="H13" s="169"/>
      <c r="I13" s="154"/>
      <c r="J13" s="178">
        <v>0</v>
      </c>
      <c r="K13" s="179">
        <f t="shared" si="1"/>
        <v>0</v>
      </c>
    </row>
    <row r="14" spans="1:11" ht="9.75">
      <c r="A14" s="144">
        <f t="shared" si="2"/>
        <v>3</v>
      </c>
      <c r="B14" s="138" t="s">
        <v>108</v>
      </c>
      <c r="C14" s="186" t="s">
        <v>109</v>
      </c>
      <c r="D14" s="4" t="s">
        <v>105</v>
      </c>
      <c r="E14" s="133">
        <v>23</v>
      </c>
      <c r="F14" s="152">
        <v>0</v>
      </c>
      <c r="G14" s="153">
        <f t="shared" si="0"/>
        <v>0</v>
      </c>
      <c r="H14" s="169"/>
      <c r="I14" s="154"/>
      <c r="J14" s="178">
        <v>0</v>
      </c>
      <c r="K14" s="179">
        <f t="shared" si="1"/>
        <v>0</v>
      </c>
    </row>
    <row r="15" spans="1:11" ht="9.75">
      <c r="A15" s="144">
        <f t="shared" si="2"/>
        <v>4</v>
      </c>
      <c r="B15" s="138" t="s">
        <v>110</v>
      </c>
      <c r="C15" s="186" t="s">
        <v>111</v>
      </c>
      <c r="D15" s="4" t="s">
        <v>105</v>
      </c>
      <c r="E15" s="135">
        <v>25.37</v>
      </c>
      <c r="F15" s="152">
        <v>0</v>
      </c>
      <c r="G15" s="153">
        <f t="shared" si="0"/>
        <v>0</v>
      </c>
      <c r="H15" s="169"/>
      <c r="I15" s="154"/>
      <c r="J15" s="178">
        <v>0</v>
      </c>
      <c r="K15" s="179">
        <f t="shared" si="1"/>
        <v>0</v>
      </c>
    </row>
    <row r="16" spans="1:11" ht="9.75">
      <c r="A16" s="144">
        <f t="shared" si="2"/>
        <v>5</v>
      </c>
      <c r="B16" s="138" t="s">
        <v>112</v>
      </c>
      <c r="C16" s="186" t="s">
        <v>113</v>
      </c>
      <c r="D16" s="4" t="s">
        <v>105</v>
      </c>
      <c r="E16" s="133">
        <v>8.36</v>
      </c>
      <c r="F16" s="152">
        <v>0</v>
      </c>
      <c r="G16" s="153">
        <f t="shared" si="0"/>
        <v>0</v>
      </c>
      <c r="H16" s="169"/>
      <c r="I16" s="154"/>
      <c r="J16" s="178">
        <v>0</v>
      </c>
      <c r="K16" s="179">
        <f t="shared" si="1"/>
        <v>0</v>
      </c>
    </row>
    <row r="17" spans="1:11" ht="9.75">
      <c r="A17" s="144">
        <f t="shared" si="2"/>
        <v>6</v>
      </c>
      <c r="B17" s="138" t="s">
        <v>114</v>
      </c>
      <c r="C17" s="186" t="s">
        <v>115</v>
      </c>
      <c r="D17" s="4" t="s">
        <v>105</v>
      </c>
      <c r="E17" s="133">
        <v>17.01</v>
      </c>
      <c r="F17" s="152">
        <v>0</v>
      </c>
      <c r="G17" s="153">
        <f t="shared" si="0"/>
        <v>0</v>
      </c>
      <c r="H17" s="169"/>
      <c r="I17" s="154"/>
      <c r="J17" s="178">
        <v>0</v>
      </c>
      <c r="K17" s="179">
        <f t="shared" si="1"/>
        <v>0</v>
      </c>
    </row>
    <row r="18" spans="1:11" ht="9.75">
      <c r="A18" s="144">
        <f t="shared" si="2"/>
        <v>7</v>
      </c>
      <c r="B18" s="138" t="s">
        <v>110</v>
      </c>
      <c r="C18" s="186" t="s">
        <v>111</v>
      </c>
      <c r="D18" s="4" t="s">
        <v>105</v>
      </c>
      <c r="E18" s="133">
        <v>8.36</v>
      </c>
      <c r="F18" s="152">
        <v>0</v>
      </c>
      <c r="G18" s="153">
        <f t="shared" si="0"/>
        <v>0</v>
      </c>
      <c r="H18" s="169"/>
      <c r="I18" s="154"/>
      <c r="J18" s="178">
        <v>0</v>
      </c>
      <c r="K18" s="179">
        <f t="shared" si="1"/>
        <v>0</v>
      </c>
    </row>
    <row r="19" spans="1:11" ht="9.75">
      <c r="A19" s="144">
        <f t="shared" si="2"/>
        <v>8</v>
      </c>
      <c r="B19" s="138" t="s">
        <v>112</v>
      </c>
      <c r="C19" s="186" t="s">
        <v>113</v>
      </c>
      <c r="D19" s="4" t="s">
        <v>105</v>
      </c>
      <c r="E19" s="133">
        <v>8.36</v>
      </c>
      <c r="F19" s="152">
        <v>0</v>
      </c>
      <c r="G19" s="153">
        <f t="shared" si="0"/>
        <v>0</v>
      </c>
      <c r="H19" s="169"/>
      <c r="I19" s="154"/>
      <c r="J19" s="178">
        <v>0</v>
      </c>
      <c r="K19" s="179">
        <f t="shared" si="1"/>
        <v>0</v>
      </c>
    </row>
    <row r="20" spans="1:11" ht="9.75">
      <c r="A20" s="144">
        <f t="shared" si="2"/>
        <v>9</v>
      </c>
      <c r="B20" s="138" t="s">
        <v>116</v>
      </c>
      <c r="C20" s="186" t="s">
        <v>117</v>
      </c>
      <c r="D20" s="4" t="s">
        <v>105</v>
      </c>
      <c r="E20" s="133">
        <v>8.36</v>
      </c>
      <c r="F20" s="152">
        <v>0</v>
      </c>
      <c r="G20" s="153">
        <f t="shared" si="0"/>
        <v>0</v>
      </c>
      <c r="H20" s="169"/>
      <c r="I20" s="154"/>
      <c r="J20" s="178">
        <v>0</v>
      </c>
      <c r="K20" s="179">
        <f t="shared" si="1"/>
        <v>0</v>
      </c>
    </row>
    <row r="21" spans="1:11" ht="9.75">
      <c r="A21" s="144">
        <f t="shared" si="2"/>
        <v>10</v>
      </c>
      <c r="B21" s="138" t="s">
        <v>118</v>
      </c>
      <c r="C21" s="186" t="s">
        <v>119</v>
      </c>
      <c r="D21" s="4" t="s">
        <v>120</v>
      </c>
      <c r="E21" s="133">
        <v>4</v>
      </c>
      <c r="F21" s="152">
        <v>0</v>
      </c>
      <c r="G21" s="153">
        <f t="shared" si="0"/>
        <v>0</v>
      </c>
      <c r="H21" s="169"/>
      <c r="I21" s="154"/>
      <c r="J21" s="178">
        <v>0</v>
      </c>
      <c r="K21" s="179">
        <f t="shared" si="1"/>
        <v>0</v>
      </c>
    </row>
    <row r="22" spans="1:11" ht="9.75">
      <c r="A22" s="144">
        <f t="shared" si="2"/>
        <v>11</v>
      </c>
      <c r="B22" s="138" t="s">
        <v>121</v>
      </c>
      <c r="C22" s="186" t="s">
        <v>122</v>
      </c>
      <c r="D22" s="4" t="s">
        <v>120</v>
      </c>
      <c r="E22" s="133">
        <v>4</v>
      </c>
      <c r="F22" s="152">
        <v>0</v>
      </c>
      <c r="G22" s="153">
        <f t="shared" si="0"/>
        <v>0</v>
      </c>
      <c r="H22" s="169"/>
      <c r="I22" s="154"/>
      <c r="J22" s="178">
        <v>0</v>
      </c>
      <c r="K22" s="179">
        <f t="shared" si="1"/>
        <v>0</v>
      </c>
    </row>
    <row r="23" spans="1:11" ht="9.75">
      <c r="A23" s="144">
        <f t="shared" si="2"/>
        <v>12</v>
      </c>
      <c r="B23" s="138" t="s">
        <v>123</v>
      </c>
      <c r="C23" s="186" t="s">
        <v>124</v>
      </c>
      <c r="D23" s="4" t="s">
        <v>125</v>
      </c>
      <c r="E23" s="133">
        <v>4</v>
      </c>
      <c r="F23" s="152">
        <v>0</v>
      </c>
      <c r="G23" s="153">
        <f t="shared" si="0"/>
        <v>0</v>
      </c>
      <c r="H23" s="169"/>
      <c r="I23" s="154"/>
      <c r="J23" s="178">
        <v>0</v>
      </c>
      <c r="K23" s="179">
        <f t="shared" si="1"/>
        <v>0</v>
      </c>
    </row>
    <row r="24" spans="1:11" ht="9.75">
      <c r="A24" s="144">
        <f t="shared" si="2"/>
        <v>13</v>
      </c>
      <c r="B24" s="138" t="s">
        <v>126</v>
      </c>
      <c r="C24" s="186" t="s">
        <v>127</v>
      </c>
      <c r="D24" s="4" t="s">
        <v>125</v>
      </c>
      <c r="E24" s="133">
        <v>4</v>
      </c>
      <c r="F24" s="152"/>
      <c r="G24" s="153"/>
      <c r="H24" s="169"/>
      <c r="I24" s="154"/>
      <c r="J24" s="178">
        <v>0.0054</v>
      </c>
      <c r="K24" s="179">
        <f t="shared" si="1"/>
        <v>0.0216</v>
      </c>
    </row>
    <row r="25" spans="1:11" ht="9.75">
      <c r="A25" s="144">
        <f t="shared" si="2"/>
        <v>14</v>
      </c>
      <c r="B25" s="138" t="s">
        <v>128</v>
      </c>
      <c r="C25" s="186" t="s">
        <v>129</v>
      </c>
      <c r="D25" s="4" t="s">
        <v>105</v>
      </c>
      <c r="E25" s="133">
        <v>0.5</v>
      </c>
      <c r="F25" s="152">
        <v>0</v>
      </c>
      <c r="G25" s="153">
        <f t="shared" si="0"/>
        <v>0</v>
      </c>
      <c r="H25" s="169"/>
      <c r="I25" s="154"/>
      <c r="J25" s="178">
        <v>0</v>
      </c>
      <c r="K25" s="179">
        <f t="shared" si="1"/>
        <v>0</v>
      </c>
    </row>
    <row r="26" spans="1:11" ht="11.25">
      <c r="A26" s="145"/>
      <c r="B26" s="195">
        <v>1</v>
      </c>
      <c r="C26" s="187" t="s">
        <v>130</v>
      </c>
      <c r="D26" s="9"/>
      <c r="E26" s="134"/>
      <c r="F26" s="158"/>
      <c r="G26" s="159">
        <f>SUM(G12:G25)</f>
        <v>0</v>
      </c>
      <c r="H26" s="170"/>
      <c r="I26" s="160">
        <f>SUM(I12:I25)</f>
        <v>0</v>
      </c>
      <c r="J26" s="181"/>
      <c r="K26" s="180">
        <f>SUM(K12:K25)</f>
        <v>0.0216</v>
      </c>
    </row>
    <row r="27" spans="1:11" ht="15" customHeight="1">
      <c r="A27" s="143"/>
      <c r="B27" s="194" t="s">
        <v>131</v>
      </c>
      <c r="C27" s="185" t="s">
        <v>132</v>
      </c>
      <c r="D27" s="7"/>
      <c r="E27" s="133"/>
      <c r="F27" s="152"/>
      <c r="G27" s="153"/>
      <c r="H27" s="169"/>
      <c r="I27" s="154"/>
      <c r="J27" s="178"/>
      <c r="K27" s="179"/>
    </row>
    <row r="28" spans="1:11" ht="9.75">
      <c r="A28" s="144">
        <f>A25+1</f>
        <v>15</v>
      </c>
      <c r="B28" s="138" t="s">
        <v>133</v>
      </c>
      <c r="C28" s="186" t="s">
        <v>134</v>
      </c>
      <c r="D28" s="4" t="s">
        <v>105</v>
      </c>
      <c r="E28" s="133">
        <v>2.6</v>
      </c>
      <c r="F28" s="152"/>
      <c r="G28" s="153"/>
      <c r="H28" s="169"/>
      <c r="I28" s="154"/>
      <c r="J28" s="178"/>
      <c r="K28" s="179"/>
    </row>
    <row r="29" spans="1:11" ht="9.75">
      <c r="A29" s="144">
        <f>A28+1</f>
        <v>16</v>
      </c>
      <c r="B29" s="138" t="s">
        <v>135</v>
      </c>
      <c r="C29" s="186" t="s">
        <v>136</v>
      </c>
      <c r="D29" s="4" t="s">
        <v>137</v>
      </c>
      <c r="E29" s="133">
        <v>4</v>
      </c>
      <c r="F29" s="152"/>
      <c r="G29" s="153"/>
      <c r="H29" s="169"/>
      <c r="I29" s="154"/>
      <c r="J29" s="178"/>
      <c r="K29" s="179"/>
    </row>
    <row r="30" spans="1:11" ht="9.75">
      <c r="A30" s="144">
        <f>A29+1</f>
        <v>17</v>
      </c>
      <c r="B30" s="138" t="s">
        <v>138</v>
      </c>
      <c r="C30" s="186" t="s">
        <v>139</v>
      </c>
      <c r="D30" s="4" t="s">
        <v>105</v>
      </c>
      <c r="E30" s="133">
        <v>1.18</v>
      </c>
      <c r="F30" s="152"/>
      <c r="G30" s="153"/>
      <c r="H30" s="169"/>
      <c r="I30" s="154"/>
      <c r="J30" s="178"/>
      <c r="K30" s="179"/>
    </row>
    <row r="31" spans="1:11" ht="9.75">
      <c r="A31" s="144">
        <f>A30+1</f>
        <v>18</v>
      </c>
      <c r="B31" s="138" t="s">
        <v>140</v>
      </c>
      <c r="C31" s="186" t="s">
        <v>141</v>
      </c>
      <c r="D31" s="4" t="s">
        <v>105</v>
      </c>
      <c r="E31" s="133">
        <v>9.47</v>
      </c>
      <c r="F31" s="152"/>
      <c r="G31" s="153"/>
      <c r="H31" s="169"/>
      <c r="I31" s="154"/>
      <c r="J31" s="178"/>
      <c r="K31" s="179"/>
    </row>
    <row r="32" spans="1:11" ht="11.25">
      <c r="A32" s="145"/>
      <c r="B32" s="195">
        <v>2</v>
      </c>
      <c r="C32" s="187" t="s">
        <v>142</v>
      </c>
      <c r="D32" s="9"/>
      <c r="E32" s="134"/>
      <c r="F32" s="158"/>
      <c r="G32" s="159">
        <f>SUM(G28:G31)</f>
        <v>0</v>
      </c>
      <c r="H32" s="170"/>
      <c r="I32" s="160">
        <f>SUM(I28:I31)</f>
        <v>0</v>
      </c>
      <c r="J32" s="181"/>
      <c r="K32" s="180">
        <f>SUM(K28:K31)</f>
        <v>0</v>
      </c>
    </row>
    <row r="33" spans="1:11" ht="15" customHeight="1">
      <c r="A33" s="143"/>
      <c r="B33" s="194" t="s">
        <v>143</v>
      </c>
      <c r="C33" s="185" t="s">
        <v>144</v>
      </c>
      <c r="D33" s="7"/>
      <c r="E33" s="133"/>
      <c r="F33" s="152"/>
      <c r="G33" s="153"/>
      <c r="H33" s="169"/>
      <c r="I33" s="154"/>
      <c r="J33" s="178"/>
      <c r="K33" s="179"/>
    </row>
    <row r="34" spans="1:11" ht="9.75">
      <c r="A34" s="144">
        <f>A31+1</f>
        <v>19</v>
      </c>
      <c r="B34" s="138" t="s">
        <v>145</v>
      </c>
      <c r="C34" s="186" t="s">
        <v>146</v>
      </c>
      <c r="D34" s="4" t="s">
        <v>125</v>
      </c>
      <c r="E34" s="133">
        <v>28</v>
      </c>
      <c r="F34" s="152">
        <v>0</v>
      </c>
      <c r="G34" s="153"/>
      <c r="H34" s="169"/>
      <c r="I34" s="154"/>
      <c r="J34" s="178"/>
      <c r="K34" s="179"/>
    </row>
    <row r="35" spans="1:11" ht="9.75">
      <c r="A35" s="144">
        <f>A34+1</f>
        <v>20</v>
      </c>
      <c r="B35" s="138" t="s">
        <v>147</v>
      </c>
      <c r="C35" s="186" t="s">
        <v>148</v>
      </c>
      <c r="D35" s="4" t="s">
        <v>105</v>
      </c>
      <c r="E35" s="133">
        <v>5.3</v>
      </c>
      <c r="F35" s="152">
        <v>0</v>
      </c>
      <c r="G35" s="153"/>
      <c r="H35" s="169"/>
      <c r="I35" s="154"/>
      <c r="J35" s="178"/>
      <c r="K35" s="179"/>
    </row>
    <row r="36" spans="1:11" ht="9.75">
      <c r="A36" s="144">
        <f>A35+1</f>
        <v>21</v>
      </c>
      <c r="B36" s="138" t="s">
        <v>149</v>
      </c>
      <c r="C36" s="186" t="s">
        <v>150</v>
      </c>
      <c r="D36" s="4" t="s">
        <v>120</v>
      </c>
      <c r="E36" s="133">
        <v>9</v>
      </c>
      <c r="F36" s="152">
        <v>0</v>
      </c>
      <c r="G36" s="153"/>
      <c r="H36" s="169"/>
      <c r="I36" s="154"/>
      <c r="J36" s="178"/>
      <c r="K36" s="179"/>
    </row>
    <row r="37" spans="1:11" ht="11.25">
      <c r="A37" s="145"/>
      <c r="B37" s="195">
        <v>3</v>
      </c>
      <c r="C37" s="187" t="s">
        <v>151</v>
      </c>
      <c r="D37" s="9"/>
      <c r="E37" s="134"/>
      <c r="F37" s="158"/>
      <c r="G37" s="159">
        <f>SUM(G34:G36)</f>
        <v>0</v>
      </c>
      <c r="H37" s="170"/>
      <c r="I37" s="160">
        <f>SUM(I34:I36)</f>
        <v>0</v>
      </c>
      <c r="J37" s="181"/>
      <c r="K37" s="180">
        <f>SUM(K34:K36)</f>
        <v>0</v>
      </c>
    </row>
    <row r="38" spans="1:11" ht="15" customHeight="1">
      <c r="A38" s="143"/>
      <c r="B38" s="194" t="s">
        <v>152</v>
      </c>
      <c r="C38" s="185" t="s">
        <v>153</v>
      </c>
      <c r="D38" s="7"/>
      <c r="E38" s="133"/>
      <c r="F38" s="152"/>
      <c r="G38" s="153"/>
      <c r="H38" s="169"/>
      <c r="I38" s="154"/>
      <c r="J38" s="178"/>
      <c r="K38" s="179"/>
    </row>
    <row r="39" spans="1:11" ht="9.75">
      <c r="A39" s="144">
        <f>A36+1</f>
        <v>22</v>
      </c>
      <c r="B39" s="138" t="s">
        <v>154</v>
      </c>
      <c r="C39" s="186" t="s">
        <v>155</v>
      </c>
      <c r="D39" s="4" t="s">
        <v>120</v>
      </c>
      <c r="E39" s="133">
        <v>45</v>
      </c>
      <c r="F39" s="152"/>
      <c r="G39" s="153"/>
      <c r="H39" s="169"/>
      <c r="I39" s="154"/>
      <c r="J39" s="178"/>
      <c r="K39" s="179"/>
    </row>
    <row r="40" spans="1:11" ht="9.75">
      <c r="A40" s="144">
        <f>A39+1</f>
        <v>23</v>
      </c>
      <c r="B40" s="138" t="s">
        <v>156</v>
      </c>
      <c r="C40" s="186" t="s">
        <v>157</v>
      </c>
      <c r="D40" s="4" t="s">
        <v>120</v>
      </c>
      <c r="E40" s="133">
        <v>45</v>
      </c>
      <c r="F40" s="152"/>
      <c r="G40" s="153"/>
      <c r="H40" s="169"/>
      <c r="I40" s="154"/>
      <c r="J40" s="178"/>
      <c r="K40" s="179"/>
    </row>
    <row r="41" spans="1:11" ht="9.75">
      <c r="A41" s="144">
        <f>A40+1</f>
        <v>24</v>
      </c>
      <c r="B41" s="138" t="s">
        <v>158</v>
      </c>
      <c r="C41" s="186" t="s">
        <v>159</v>
      </c>
      <c r="D41" s="4" t="s">
        <v>120</v>
      </c>
      <c r="E41" s="133">
        <v>45</v>
      </c>
      <c r="F41" s="152"/>
      <c r="G41" s="153"/>
      <c r="H41" s="169"/>
      <c r="I41" s="154"/>
      <c r="J41" s="178"/>
      <c r="K41" s="179"/>
    </row>
    <row r="42" spans="1:11" ht="9.75">
      <c r="A42" s="144">
        <f>A41+1</f>
        <v>25</v>
      </c>
      <c r="B42" s="138" t="s">
        <v>160</v>
      </c>
      <c r="C42" s="186" t="s">
        <v>161</v>
      </c>
      <c r="D42" s="4" t="s">
        <v>120</v>
      </c>
      <c r="E42" s="133">
        <v>47</v>
      </c>
      <c r="F42" s="152"/>
      <c r="G42" s="153"/>
      <c r="H42" s="169"/>
      <c r="I42" s="154"/>
      <c r="J42" s="178"/>
      <c r="K42" s="179"/>
    </row>
    <row r="43" spans="1:11" ht="11.25">
      <c r="A43" s="145"/>
      <c r="B43" s="195">
        <v>5</v>
      </c>
      <c r="C43" s="187" t="s">
        <v>162</v>
      </c>
      <c r="D43" s="9"/>
      <c r="E43" s="134"/>
      <c r="F43" s="158"/>
      <c r="G43" s="159">
        <f>SUM(G39:G42)</f>
        <v>0</v>
      </c>
      <c r="H43" s="170"/>
      <c r="I43" s="160">
        <f>SUM(I39:I42)</f>
        <v>0</v>
      </c>
      <c r="J43" s="181"/>
      <c r="K43" s="180">
        <f>SUM(K39:K42)</f>
        <v>0</v>
      </c>
    </row>
    <row r="44" spans="1:11" ht="15" customHeight="1">
      <c r="A44" s="143"/>
      <c r="B44" s="194" t="s">
        <v>163</v>
      </c>
      <c r="C44" s="185" t="s">
        <v>164</v>
      </c>
      <c r="D44" s="7"/>
      <c r="E44" s="133"/>
      <c r="F44" s="152"/>
      <c r="G44" s="153"/>
      <c r="H44" s="169"/>
      <c r="I44" s="154"/>
      <c r="J44" s="178"/>
      <c r="K44" s="179"/>
    </row>
    <row r="45" spans="1:11" ht="9.75">
      <c r="A45" s="144">
        <f>A42+1</f>
        <v>26</v>
      </c>
      <c r="B45" s="138" t="s">
        <v>165</v>
      </c>
      <c r="C45" s="186" t="s">
        <v>166</v>
      </c>
      <c r="D45" s="4" t="s">
        <v>120</v>
      </c>
      <c r="E45" s="133">
        <v>15.18</v>
      </c>
      <c r="F45" s="152"/>
      <c r="G45" s="153"/>
      <c r="H45" s="169"/>
      <c r="I45" s="154"/>
      <c r="J45" s="178"/>
      <c r="K45" s="179"/>
    </row>
    <row r="46" spans="1:11" ht="9.75">
      <c r="A46" s="144">
        <f>A45+1</f>
        <v>27</v>
      </c>
      <c r="B46" s="138" t="s">
        <v>167</v>
      </c>
      <c r="C46" s="186" t="s">
        <v>168</v>
      </c>
      <c r="D46" s="4" t="s">
        <v>120</v>
      </c>
      <c r="E46" s="133">
        <v>13.68</v>
      </c>
      <c r="F46" s="152"/>
      <c r="G46" s="153"/>
      <c r="H46" s="169"/>
      <c r="I46" s="154"/>
      <c r="J46" s="178"/>
      <c r="K46" s="179"/>
    </row>
    <row r="47" spans="1:11" ht="11.25">
      <c r="A47" s="145"/>
      <c r="B47" s="195">
        <v>62</v>
      </c>
      <c r="C47" s="187" t="s">
        <v>169</v>
      </c>
      <c r="D47" s="9"/>
      <c r="E47" s="134"/>
      <c r="F47" s="158"/>
      <c r="G47" s="159">
        <f>SUM(G45:G46)</f>
        <v>0</v>
      </c>
      <c r="H47" s="170"/>
      <c r="I47" s="160">
        <f>SUM(I45:I46)</f>
        <v>0</v>
      </c>
      <c r="J47" s="181"/>
      <c r="K47" s="180">
        <f>SUM(K45:K46)</f>
        <v>0</v>
      </c>
    </row>
    <row r="48" spans="1:11" ht="15" customHeight="1">
      <c r="A48" s="143"/>
      <c r="B48" s="194" t="s">
        <v>170</v>
      </c>
      <c r="C48" s="185" t="s">
        <v>171</v>
      </c>
      <c r="D48" s="7"/>
      <c r="E48" s="133"/>
      <c r="F48" s="152"/>
      <c r="G48" s="153"/>
      <c r="H48" s="169"/>
      <c r="I48" s="154"/>
      <c r="J48" s="178"/>
      <c r="K48" s="179"/>
    </row>
    <row r="49" spans="1:11" ht="9.75">
      <c r="A49" s="144">
        <f>A46+1</f>
        <v>28</v>
      </c>
      <c r="B49" s="138" t="s">
        <v>172</v>
      </c>
      <c r="C49" s="186" t="s">
        <v>257</v>
      </c>
      <c r="D49" s="4" t="s">
        <v>120</v>
      </c>
      <c r="E49" s="133">
        <v>17.2</v>
      </c>
      <c r="F49" s="152"/>
      <c r="G49" s="153"/>
      <c r="H49" s="169"/>
      <c r="I49" s="154"/>
      <c r="J49" s="178"/>
      <c r="K49" s="179"/>
    </row>
    <row r="50" spans="1:11" ht="9.75">
      <c r="A50" s="144">
        <f>A49+1</f>
        <v>29</v>
      </c>
      <c r="B50" s="138" t="s">
        <v>251</v>
      </c>
      <c r="C50" s="186" t="s">
        <v>252</v>
      </c>
      <c r="D50" s="4" t="s">
        <v>120</v>
      </c>
      <c r="E50" s="133">
        <v>17.2</v>
      </c>
      <c r="F50" s="152"/>
      <c r="G50" s="153"/>
      <c r="H50" s="169"/>
      <c r="I50" s="154"/>
      <c r="J50" s="178"/>
      <c r="K50" s="179"/>
    </row>
    <row r="51" spans="1:11" ht="9.75">
      <c r="A51" s="144">
        <f>A50+1</f>
        <v>30</v>
      </c>
      <c r="B51" s="140" t="s">
        <v>173</v>
      </c>
      <c r="C51" s="186" t="s">
        <v>174</v>
      </c>
      <c r="D51" s="4" t="s">
        <v>137</v>
      </c>
      <c r="E51" s="133">
        <v>8</v>
      </c>
      <c r="F51" s="152"/>
      <c r="G51" s="153"/>
      <c r="H51" s="169"/>
      <c r="I51" s="154"/>
      <c r="J51" s="178"/>
      <c r="K51" s="179"/>
    </row>
    <row r="52" spans="1:11" ht="9.75">
      <c r="A52" s="144">
        <f>A51+1</f>
        <v>31</v>
      </c>
      <c r="B52" s="140" t="s">
        <v>175</v>
      </c>
      <c r="C52" s="186" t="s">
        <v>176</v>
      </c>
      <c r="D52" s="4" t="s">
        <v>125</v>
      </c>
      <c r="E52" s="197">
        <v>8</v>
      </c>
      <c r="F52" s="152"/>
      <c r="G52" s="153"/>
      <c r="H52" s="169"/>
      <c r="I52" s="154"/>
      <c r="J52" s="178"/>
      <c r="K52" s="179"/>
    </row>
    <row r="53" spans="1:11" ht="11.25">
      <c r="A53" s="145"/>
      <c r="B53" s="195">
        <v>9</v>
      </c>
      <c r="C53" s="187" t="s">
        <v>177</v>
      </c>
      <c r="D53" s="9"/>
      <c r="E53" s="134"/>
      <c r="F53" s="158"/>
      <c r="G53" s="159">
        <f>SUM(G49:G52)</f>
        <v>0</v>
      </c>
      <c r="H53" s="170"/>
      <c r="I53" s="160">
        <f>SUM(I49:I52)</f>
        <v>0</v>
      </c>
      <c r="J53" s="181"/>
      <c r="K53" s="180">
        <f>SUM(K49:K52)</f>
        <v>0</v>
      </c>
    </row>
    <row r="54" spans="1:11" ht="15" customHeight="1">
      <c r="A54" s="143"/>
      <c r="B54" s="194" t="s">
        <v>178</v>
      </c>
      <c r="C54" s="185" t="s">
        <v>179</v>
      </c>
      <c r="D54" s="7"/>
      <c r="E54" s="133"/>
      <c r="F54" s="152"/>
      <c r="G54" s="153"/>
      <c r="H54" s="169"/>
      <c r="I54" s="154"/>
      <c r="J54" s="178"/>
      <c r="K54" s="179"/>
    </row>
    <row r="55" spans="1:11" ht="9.75">
      <c r="A55" s="144">
        <f>A52+1</f>
        <v>32</v>
      </c>
      <c r="B55" s="140" t="s">
        <v>180</v>
      </c>
      <c r="C55" s="186" t="s">
        <v>181</v>
      </c>
      <c r="D55" s="4" t="s">
        <v>120</v>
      </c>
      <c r="E55" s="133">
        <v>8</v>
      </c>
      <c r="F55" s="152"/>
      <c r="G55" s="153"/>
      <c r="H55" s="169"/>
      <c r="I55" s="154"/>
      <c r="J55" s="178"/>
      <c r="K55" s="179"/>
    </row>
    <row r="56" spans="1:11" ht="11.25">
      <c r="A56" s="145"/>
      <c r="B56" s="195">
        <v>94</v>
      </c>
      <c r="C56" s="187" t="s">
        <v>182</v>
      </c>
      <c r="D56" s="9"/>
      <c r="E56" s="134"/>
      <c r="F56" s="158"/>
      <c r="G56" s="159">
        <f>SUM(G55:G55)</f>
        <v>0</v>
      </c>
      <c r="H56" s="170"/>
      <c r="I56" s="160">
        <f>SUM(I55:I55)</f>
        <v>0</v>
      </c>
      <c r="J56" s="181"/>
      <c r="K56" s="180">
        <f>SUM(K55:K55)</f>
        <v>0</v>
      </c>
    </row>
    <row r="57" spans="1:11" ht="15" customHeight="1">
      <c r="A57" s="143"/>
      <c r="B57" s="194" t="s">
        <v>183</v>
      </c>
      <c r="C57" s="185" t="s">
        <v>184</v>
      </c>
      <c r="D57" s="7"/>
      <c r="E57" s="133"/>
      <c r="F57" s="152"/>
      <c r="G57" s="153"/>
      <c r="H57" s="169"/>
      <c r="I57" s="154"/>
      <c r="J57" s="178"/>
      <c r="K57" s="179"/>
    </row>
    <row r="58" spans="1:11" ht="9.75">
      <c r="A58" s="144">
        <f>A55+1</f>
        <v>33</v>
      </c>
      <c r="B58" s="140" t="s">
        <v>185</v>
      </c>
      <c r="C58" s="186" t="s">
        <v>186</v>
      </c>
      <c r="D58" s="4" t="s">
        <v>120</v>
      </c>
      <c r="E58" s="133">
        <v>10.36</v>
      </c>
      <c r="F58" s="152"/>
      <c r="G58" s="153"/>
      <c r="H58" s="169"/>
      <c r="I58" s="154"/>
      <c r="J58" s="178"/>
      <c r="K58" s="179"/>
    </row>
    <row r="59" spans="1:11" ht="9.75">
      <c r="A59" s="144">
        <f aca="true" t="shared" si="3" ref="A59:A64">A58+1</f>
        <v>34</v>
      </c>
      <c r="B59" s="138" t="s">
        <v>187</v>
      </c>
      <c r="C59" s="186" t="s">
        <v>188</v>
      </c>
      <c r="D59" s="4" t="s">
        <v>105</v>
      </c>
      <c r="E59" s="133">
        <v>5.3</v>
      </c>
      <c r="F59" s="152"/>
      <c r="G59" s="153"/>
      <c r="H59" s="169"/>
      <c r="I59" s="154"/>
      <c r="J59" s="178"/>
      <c r="K59" s="179"/>
    </row>
    <row r="60" spans="1:11" ht="9.75">
      <c r="A60" s="144">
        <f t="shared" si="3"/>
        <v>35</v>
      </c>
      <c r="B60" s="140" t="s">
        <v>189</v>
      </c>
      <c r="C60" s="186" t="s">
        <v>190</v>
      </c>
      <c r="D60" s="4" t="s">
        <v>105</v>
      </c>
      <c r="E60" s="135">
        <v>2.65</v>
      </c>
      <c r="F60" s="152"/>
      <c r="G60" s="153"/>
      <c r="H60" s="169"/>
      <c r="I60" s="154"/>
      <c r="J60" s="178"/>
      <c r="K60" s="179"/>
    </row>
    <row r="61" spans="1:11" ht="9.75">
      <c r="A61" s="144">
        <f t="shared" si="3"/>
        <v>36</v>
      </c>
      <c r="B61" s="138" t="s">
        <v>240</v>
      </c>
      <c r="C61" s="186" t="s">
        <v>241</v>
      </c>
      <c r="D61" s="4" t="s">
        <v>196</v>
      </c>
      <c r="E61" s="198">
        <f>SUM(K58:K60)</f>
        <v>0</v>
      </c>
      <c r="F61" s="152"/>
      <c r="G61" s="153"/>
      <c r="H61" s="169"/>
      <c r="I61" s="154"/>
      <c r="J61" s="178"/>
      <c r="K61" s="179"/>
    </row>
    <row r="62" spans="1:11" ht="9.75">
      <c r="A62" s="144">
        <f t="shared" si="3"/>
        <v>37</v>
      </c>
      <c r="B62" s="138" t="s">
        <v>242</v>
      </c>
      <c r="C62" s="186" t="s">
        <v>243</v>
      </c>
      <c r="D62" s="4" t="s">
        <v>196</v>
      </c>
      <c r="E62" s="198">
        <f>E61</f>
        <v>0</v>
      </c>
      <c r="F62" s="152"/>
      <c r="G62" s="153"/>
      <c r="H62" s="169"/>
      <c r="I62" s="154"/>
      <c r="J62" s="178"/>
      <c r="K62" s="179"/>
    </row>
    <row r="63" spans="1:11" ht="9.75">
      <c r="A63" s="144">
        <f t="shared" si="3"/>
        <v>38</v>
      </c>
      <c r="B63" s="138" t="s">
        <v>244</v>
      </c>
      <c r="C63" s="186" t="s">
        <v>245</v>
      </c>
      <c r="D63" s="4" t="s">
        <v>196</v>
      </c>
      <c r="E63" s="197">
        <f>ROUND(E61*14,3)</f>
        <v>0</v>
      </c>
      <c r="F63" s="152"/>
      <c r="G63" s="153"/>
      <c r="H63" s="169"/>
      <c r="I63" s="154"/>
      <c r="J63" s="178"/>
      <c r="K63" s="179"/>
    </row>
    <row r="64" spans="1:11" ht="9.75">
      <c r="A64" s="144">
        <f t="shared" si="3"/>
        <v>39</v>
      </c>
      <c r="B64" s="140" t="s">
        <v>246</v>
      </c>
      <c r="C64" s="186" t="s">
        <v>247</v>
      </c>
      <c r="D64" s="4" t="s">
        <v>196</v>
      </c>
      <c r="E64" s="135">
        <f>E61</f>
        <v>0</v>
      </c>
      <c r="F64" s="152"/>
      <c r="G64" s="153"/>
      <c r="H64" s="169"/>
      <c r="I64" s="154"/>
      <c r="J64" s="178"/>
      <c r="K64" s="179"/>
    </row>
    <row r="65" spans="1:11" ht="11.25">
      <c r="A65" s="145"/>
      <c r="B65" s="195">
        <v>96</v>
      </c>
      <c r="C65" s="187" t="s">
        <v>191</v>
      </c>
      <c r="D65" s="9"/>
      <c r="E65" s="134"/>
      <c r="F65" s="158"/>
      <c r="G65" s="159">
        <f>SUM(G58:G64)</f>
        <v>0</v>
      </c>
      <c r="H65" s="170"/>
      <c r="I65" s="160">
        <f>SUM(I58:I64)</f>
        <v>0</v>
      </c>
      <c r="J65" s="181"/>
      <c r="K65" s="180">
        <f>SUM(K58:K64)</f>
        <v>0</v>
      </c>
    </row>
    <row r="66" spans="1:11" ht="15" customHeight="1">
      <c r="A66" s="143"/>
      <c r="B66" s="194" t="s">
        <v>192</v>
      </c>
      <c r="C66" s="185" t="s">
        <v>193</v>
      </c>
      <c r="D66" s="7"/>
      <c r="E66" s="133"/>
      <c r="F66" s="152"/>
      <c r="G66" s="153"/>
      <c r="H66" s="169"/>
      <c r="I66" s="154"/>
      <c r="J66" s="178"/>
      <c r="K66" s="179"/>
    </row>
    <row r="67" spans="1:11" ht="9.75">
      <c r="A67" s="144">
        <f>A64+1</f>
        <v>40</v>
      </c>
      <c r="B67" s="138" t="s">
        <v>194</v>
      </c>
      <c r="C67" s="186" t="s">
        <v>195</v>
      </c>
      <c r="D67" s="4" t="s">
        <v>196</v>
      </c>
      <c r="E67" s="198">
        <f>K26+K32+K37+K43+K47+K53+K53+K56</f>
        <v>0.0216</v>
      </c>
      <c r="F67" s="152"/>
      <c r="G67" s="153"/>
      <c r="H67" s="169"/>
      <c r="I67" s="154"/>
      <c r="J67" s="178"/>
      <c r="K67" s="179"/>
    </row>
    <row r="68" spans="1:11" ht="12" thickBot="1">
      <c r="A68" s="146"/>
      <c r="B68" s="196">
        <v>99</v>
      </c>
      <c r="C68" s="188" t="s">
        <v>197</v>
      </c>
      <c r="D68" s="53"/>
      <c r="E68" s="136"/>
      <c r="F68" s="162"/>
      <c r="G68" s="163">
        <f>SUM(G67:G67)</f>
        <v>0</v>
      </c>
      <c r="H68" s="171"/>
      <c r="I68" s="164">
        <f>SUM(I67:I67)</f>
        <v>0</v>
      </c>
      <c r="J68" s="182"/>
      <c r="K68" s="183">
        <f>SUM(K67:K67)</f>
        <v>0</v>
      </c>
    </row>
    <row r="69" ht="10.5" thickBot="1">
      <c r="C69" s="189"/>
    </row>
    <row r="70" spans="1:11" ht="9.75" customHeight="1" thickTop="1">
      <c r="A70" s="10" t="s">
        <v>3</v>
      </c>
      <c r="B70" s="11"/>
      <c r="C70" s="190"/>
      <c r="D70" s="12"/>
      <c r="E70" s="60"/>
      <c r="F70" s="276" t="s">
        <v>99</v>
      </c>
      <c r="G70" s="277"/>
      <c r="H70" s="277"/>
      <c r="I70" s="278"/>
      <c r="J70" s="279" t="s">
        <v>100</v>
      </c>
      <c r="K70" s="280"/>
    </row>
    <row r="71" spans="1:11" ht="9.75">
      <c r="A71" s="14" t="s">
        <v>5</v>
      </c>
      <c r="B71" s="4" t="s">
        <v>1</v>
      </c>
      <c r="C71" s="191" t="s">
        <v>2</v>
      </c>
      <c r="D71" s="6" t="s">
        <v>20</v>
      </c>
      <c r="E71" s="61" t="s">
        <v>6</v>
      </c>
      <c r="F71" s="283" t="s">
        <v>56</v>
      </c>
      <c r="G71" s="284"/>
      <c r="H71" s="285" t="s">
        <v>57</v>
      </c>
      <c r="I71" s="286"/>
      <c r="J71" s="281"/>
      <c r="K71" s="282"/>
    </row>
    <row r="72" spans="1:11" ht="9.75">
      <c r="A72" s="14" t="s">
        <v>4</v>
      </c>
      <c r="B72" s="4"/>
      <c r="C72" s="191"/>
      <c r="D72" s="6"/>
      <c r="E72" s="62"/>
      <c r="F72" s="71" t="s">
        <v>7</v>
      </c>
      <c r="G72" s="73" t="s">
        <v>8</v>
      </c>
      <c r="H72" s="74" t="s">
        <v>7</v>
      </c>
      <c r="I72" s="5" t="s">
        <v>8</v>
      </c>
      <c r="J72" s="79" t="s">
        <v>7</v>
      </c>
      <c r="K72" s="77" t="s">
        <v>8</v>
      </c>
    </row>
    <row r="73" spans="1:11" ht="10.5" thickBot="1">
      <c r="A73" s="15" t="s">
        <v>9</v>
      </c>
      <c r="B73" s="16" t="s">
        <v>10</v>
      </c>
      <c r="C73" s="192" t="s">
        <v>11</v>
      </c>
      <c r="D73" s="17" t="s">
        <v>12</v>
      </c>
      <c r="E73" s="63" t="s">
        <v>13</v>
      </c>
      <c r="F73" s="72" t="s">
        <v>14</v>
      </c>
      <c r="G73" s="75" t="s">
        <v>15</v>
      </c>
      <c r="H73" s="76" t="s">
        <v>16</v>
      </c>
      <c r="I73" s="17" t="s">
        <v>17</v>
      </c>
      <c r="J73" s="80" t="s">
        <v>18</v>
      </c>
      <c r="K73" s="78" t="s">
        <v>19</v>
      </c>
    </row>
    <row r="74" spans="1:11" ht="15" customHeight="1" thickTop="1">
      <c r="A74" s="142"/>
      <c r="B74" s="141"/>
      <c r="C74" s="193" t="s">
        <v>48</v>
      </c>
      <c r="D74" s="29"/>
      <c r="E74" s="137"/>
      <c r="F74" s="148"/>
      <c r="G74" s="149"/>
      <c r="H74" s="150"/>
      <c r="I74" s="151"/>
      <c r="J74" s="167"/>
      <c r="K74" s="168"/>
    </row>
    <row r="75" spans="1:11" ht="15" customHeight="1">
      <c r="A75" s="143"/>
      <c r="B75" s="194" t="s">
        <v>198</v>
      </c>
      <c r="C75" s="185" t="s">
        <v>199</v>
      </c>
      <c r="D75" s="7"/>
      <c r="E75" s="133"/>
      <c r="F75" s="152"/>
      <c r="G75" s="153"/>
      <c r="H75" s="169"/>
      <c r="I75" s="154"/>
      <c r="J75" s="155"/>
      <c r="K75" s="156"/>
    </row>
    <row r="76" spans="1:11" ht="9.75">
      <c r="A76" s="144">
        <f>A67+1</f>
        <v>41</v>
      </c>
      <c r="B76" s="138" t="s">
        <v>200</v>
      </c>
      <c r="C76" s="186" t="s">
        <v>201</v>
      </c>
      <c r="D76" s="4" t="s">
        <v>120</v>
      </c>
      <c r="E76" s="133">
        <v>9</v>
      </c>
      <c r="F76" s="152"/>
      <c r="G76" s="153"/>
      <c r="H76" s="169"/>
      <c r="I76" s="154"/>
      <c r="J76" s="155"/>
      <c r="K76" s="156"/>
    </row>
    <row r="77" spans="1:11" ht="9.75">
      <c r="A77" s="144">
        <f>A76+1</f>
        <v>42</v>
      </c>
      <c r="B77" s="138" t="s">
        <v>202</v>
      </c>
      <c r="C77" s="186" t="s">
        <v>203</v>
      </c>
      <c r="D77" s="4" t="s">
        <v>196</v>
      </c>
      <c r="E77" s="133">
        <v>0.003</v>
      </c>
      <c r="F77" s="152"/>
      <c r="G77" s="153"/>
      <c r="H77" s="169"/>
      <c r="I77" s="154"/>
      <c r="J77" s="155"/>
      <c r="K77" s="156"/>
    </row>
    <row r="78" spans="1:11" ht="9.75">
      <c r="A78" s="144">
        <f>A77+1</f>
        <v>43</v>
      </c>
      <c r="B78" s="138" t="s">
        <v>204</v>
      </c>
      <c r="C78" s="186" t="s">
        <v>205</v>
      </c>
      <c r="D78" s="4" t="s">
        <v>120</v>
      </c>
      <c r="E78" s="133">
        <v>9</v>
      </c>
      <c r="F78" s="152"/>
      <c r="G78" s="153"/>
      <c r="H78" s="169"/>
      <c r="I78" s="154"/>
      <c r="J78" s="155"/>
      <c r="K78" s="156"/>
    </row>
    <row r="79" spans="1:11" ht="9.75">
      <c r="A79" s="144">
        <f>A78+1</f>
        <v>44</v>
      </c>
      <c r="B79" s="138" t="s">
        <v>206</v>
      </c>
      <c r="C79" s="186" t="s">
        <v>207</v>
      </c>
      <c r="D79" s="4" t="s">
        <v>120</v>
      </c>
      <c r="E79" s="133">
        <v>9.9</v>
      </c>
      <c r="F79" s="152"/>
      <c r="G79" s="153"/>
      <c r="H79" s="169"/>
      <c r="I79" s="154"/>
      <c r="J79" s="155"/>
      <c r="K79" s="156"/>
    </row>
    <row r="80" spans="1:11" ht="9.75">
      <c r="A80" s="144">
        <f>A79+1</f>
        <v>45</v>
      </c>
      <c r="B80" s="138" t="s">
        <v>208</v>
      </c>
      <c r="C80" s="186" t="s">
        <v>209</v>
      </c>
      <c r="D80" s="4" t="s">
        <v>196</v>
      </c>
      <c r="E80" s="135">
        <f>SUM(K76:K79)</f>
        <v>0</v>
      </c>
      <c r="F80" s="152"/>
      <c r="G80" s="153"/>
      <c r="H80" s="169"/>
      <c r="I80" s="154"/>
      <c r="J80" s="155"/>
      <c r="K80" s="156"/>
    </row>
    <row r="81" spans="1:11" ht="11.25">
      <c r="A81" s="145"/>
      <c r="B81" s="195">
        <v>711</v>
      </c>
      <c r="C81" s="187" t="s">
        <v>210</v>
      </c>
      <c r="D81" s="9"/>
      <c r="E81" s="134"/>
      <c r="F81" s="158"/>
      <c r="G81" s="159">
        <f>SUM(G76:G80)</f>
        <v>0</v>
      </c>
      <c r="H81" s="170"/>
      <c r="I81" s="160">
        <f>SUM(I76:I80)</f>
        <v>0</v>
      </c>
      <c r="J81" s="161"/>
      <c r="K81" s="157">
        <f>SUM(K76:K80)</f>
        <v>0</v>
      </c>
    </row>
    <row r="82" spans="1:11" ht="15" customHeight="1">
      <c r="A82" s="143"/>
      <c r="B82" s="194" t="s">
        <v>211</v>
      </c>
      <c r="C82" s="185" t="s">
        <v>212</v>
      </c>
      <c r="D82" s="7"/>
      <c r="E82" s="133"/>
      <c r="F82" s="152"/>
      <c r="G82" s="153"/>
      <c r="H82" s="169"/>
      <c r="I82" s="154"/>
      <c r="J82" s="155"/>
      <c r="K82" s="156"/>
    </row>
    <row r="83" spans="1:11" ht="9.75">
      <c r="A83" s="144">
        <f>A80+1</f>
        <v>46</v>
      </c>
      <c r="B83" s="138" t="s">
        <v>213</v>
      </c>
      <c r="C83" s="186" t="s">
        <v>214</v>
      </c>
      <c r="D83" s="4" t="s">
        <v>137</v>
      </c>
      <c r="E83" s="133">
        <v>28.6</v>
      </c>
      <c r="F83" s="152"/>
      <c r="G83" s="153"/>
      <c r="H83" s="169"/>
      <c r="I83" s="154"/>
      <c r="J83" s="155"/>
      <c r="K83" s="156"/>
    </row>
    <row r="84" spans="1:11" ht="9.75">
      <c r="A84" s="144">
        <f>A83+1</f>
        <v>47</v>
      </c>
      <c r="B84" s="138" t="s">
        <v>215</v>
      </c>
      <c r="C84" s="186" t="s">
        <v>216</v>
      </c>
      <c r="D84" s="4" t="s">
        <v>125</v>
      </c>
      <c r="E84" s="133">
        <v>1</v>
      </c>
      <c r="F84" s="152"/>
      <c r="G84" s="153"/>
      <c r="H84" s="169"/>
      <c r="I84" s="154"/>
      <c r="J84" s="155"/>
      <c r="K84" s="156"/>
    </row>
    <row r="85" spans="1:11" ht="9.75">
      <c r="A85" s="144">
        <f>A84+1</f>
        <v>48</v>
      </c>
      <c r="B85" s="138" t="s">
        <v>217</v>
      </c>
      <c r="C85" s="186" t="s">
        <v>218</v>
      </c>
      <c r="D85" s="4" t="s">
        <v>137</v>
      </c>
      <c r="E85" s="133">
        <v>28.6</v>
      </c>
      <c r="F85" s="152"/>
      <c r="G85" s="153"/>
      <c r="H85" s="169"/>
      <c r="I85" s="154"/>
      <c r="J85" s="155"/>
      <c r="K85" s="156"/>
    </row>
    <row r="86" spans="1:11" ht="9.75">
      <c r="A86" s="144">
        <f>A85+1</f>
        <v>49</v>
      </c>
      <c r="B86" s="138" t="s">
        <v>219</v>
      </c>
      <c r="C86" s="186" t="s">
        <v>220</v>
      </c>
      <c r="D86" s="4" t="s">
        <v>196</v>
      </c>
      <c r="E86" s="135">
        <f>SUM(K83:K85)</f>
        <v>0</v>
      </c>
      <c r="F86" s="152"/>
      <c r="G86" s="153"/>
      <c r="H86" s="169"/>
      <c r="I86" s="154"/>
      <c r="J86" s="155"/>
      <c r="K86" s="156"/>
    </row>
    <row r="87" spans="1:11" ht="11.25">
      <c r="A87" s="145"/>
      <c r="B87" s="195">
        <v>767</v>
      </c>
      <c r="C87" s="187" t="s">
        <v>221</v>
      </c>
      <c r="D87" s="9"/>
      <c r="E87" s="134"/>
      <c r="F87" s="158"/>
      <c r="G87" s="159">
        <f>SUM(G83:G86)</f>
        <v>0</v>
      </c>
      <c r="H87" s="170"/>
      <c r="I87" s="160">
        <f>SUM(I83:I86)</f>
        <v>0</v>
      </c>
      <c r="J87" s="161"/>
      <c r="K87" s="157">
        <f>SUM(K83:K86)</f>
        <v>0</v>
      </c>
    </row>
    <row r="88" spans="1:11" ht="15" customHeight="1">
      <c r="A88" s="143"/>
      <c r="B88" s="194" t="s">
        <v>222</v>
      </c>
      <c r="C88" s="185" t="s">
        <v>223</v>
      </c>
      <c r="D88" s="7"/>
      <c r="E88" s="133"/>
      <c r="F88" s="152"/>
      <c r="G88" s="153"/>
      <c r="H88" s="169"/>
      <c r="I88" s="154"/>
      <c r="J88" s="155"/>
      <c r="K88" s="156"/>
    </row>
    <row r="89" spans="1:11" ht="9.75">
      <c r="A89" s="144">
        <f>A86+1</f>
        <v>50</v>
      </c>
      <c r="B89" s="138" t="s">
        <v>248</v>
      </c>
      <c r="C89" s="186" t="s">
        <v>249</v>
      </c>
      <c r="D89" s="4" t="s">
        <v>120</v>
      </c>
      <c r="E89" s="197">
        <v>59.2</v>
      </c>
      <c r="F89" s="152"/>
      <c r="G89" s="153"/>
      <c r="H89" s="169"/>
      <c r="I89" s="154"/>
      <c r="J89" s="155"/>
      <c r="K89" s="156"/>
    </row>
    <row r="90" spans="1:11" ht="9.75">
      <c r="A90" s="144">
        <f>A89+1</f>
        <v>51</v>
      </c>
      <c r="B90" s="138" t="s">
        <v>250</v>
      </c>
      <c r="C90" s="186" t="s">
        <v>266</v>
      </c>
      <c r="D90" s="4" t="s">
        <v>120</v>
      </c>
      <c r="E90" s="197">
        <v>59.2</v>
      </c>
      <c r="F90" s="152"/>
      <c r="G90" s="153"/>
      <c r="H90" s="169"/>
      <c r="I90" s="154"/>
      <c r="J90" s="155"/>
      <c r="K90" s="156"/>
    </row>
    <row r="91" spans="1:11" ht="9.75">
      <c r="A91" s="144">
        <f>A90+1</f>
        <v>52</v>
      </c>
      <c r="B91" s="138" t="s">
        <v>224</v>
      </c>
      <c r="C91" s="186" t="s">
        <v>225</v>
      </c>
      <c r="D91" s="4" t="s">
        <v>120</v>
      </c>
      <c r="E91" s="197">
        <v>59.2</v>
      </c>
      <c r="F91" s="152"/>
      <c r="G91" s="153"/>
      <c r="H91" s="169"/>
      <c r="I91" s="154"/>
      <c r="J91" s="155"/>
      <c r="K91" s="156"/>
    </row>
    <row r="92" spans="1:11" ht="9.75">
      <c r="A92" s="144">
        <v>53</v>
      </c>
      <c r="B92" s="138" t="s">
        <v>267</v>
      </c>
      <c r="C92" s="186" t="s">
        <v>268</v>
      </c>
      <c r="D92" s="4" t="s">
        <v>269</v>
      </c>
      <c r="E92" s="197">
        <v>1</v>
      </c>
      <c r="F92" s="152"/>
      <c r="G92" s="153"/>
      <c r="H92" s="169"/>
      <c r="I92" s="154"/>
      <c r="J92" s="155"/>
      <c r="K92" s="156"/>
    </row>
    <row r="93" spans="1:11" ht="12" thickBot="1">
      <c r="A93" s="146"/>
      <c r="B93" s="196">
        <v>783</v>
      </c>
      <c r="C93" s="188" t="s">
        <v>226</v>
      </c>
      <c r="D93" s="53"/>
      <c r="E93" s="136"/>
      <c r="F93" s="162"/>
      <c r="G93" s="163">
        <f>SUM(G89:G91)</f>
        <v>0</v>
      </c>
      <c r="H93" s="171"/>
      <c r="I93" s="164">
        <f>SUM(I89:I92)</f>
        <v>0</v>
      </c>
      <c r="J93" s="165"/>
      <c r="K93" s="166">
        <f>SUM(K89:K91)</f>
        <v>0</v>
      </c>
    </row>
    <row r="94" ht="9.75">
      <c r="C94" s="189"/>
    </row>
    <row r="884" ht="9.75">
      <c r="B884" s="54"/>
    </row>
  </sheetData>
  <sheetProtection/>
  <mergeCells count="13">
    <mergeCell ref="A1:C1"/>
    <mergeCell ref="A2:C2"/>
    <mergeCell ref="I2:K2"/>
    <mergeCell ref="I1:K1"/>
    <mergeCell ref="A4:K4"/>
    <mergeCell ref="F6:I6"/>
    <mergeCell ref="J6:K7"/>
    <mergeCell ref="F70:I70"/>
    <mergeCell ref="J70:K71"/>
    <mergeCell ref="F7:G7"/>
    <mergeCell ref="H7:I7"/>
    <mergeCell ref="F71:G71"/>
    <mergeCell ref="H71:I71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Pavel Vrána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Vrána</dc:creator>
  <cp:keywords/>
  <dc:description/>
  <cp:lastModifiedBy>Starkoč</cp:lastModifiedBy>
  <cp:lastPrinted>2013-12-16T10:41:14Z</cp:lastPrinted>
  <dcterms:created xsi:type="dcterms:W3CDTF">2008-01-24T16:55:33Z</dcterms:created>
  <dcterms:modified xsi:type="dcterms:W3CDTF">2015-03-14T11:43:52Z</dcterms:modified>
  <cp:category/>
  <cp:version/>
  <cp:contentType/>
  <cp:contentStatus/>
</cp:coreProperties>
</file>