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25" yWindow="65521" windowWidth="10770" windowHeight="11415" activeTab="0"/>
  </bookViews>
  <sheets>
    <sheet name="Kryci" sheetId="1" r:id="rId1"/>
    <sheet name="Souhrn" sheetId="2" r:id="rId2"/>
    <sheet name="Rozpocet" sheetId="3" r:id="rId3"/>
    <sheet name="UT" sheetId="4" r:id="rId4"/>
    <sheet name="ZTI" sheetId="5" r:id="rId5"/>
    <sheet name="Silnoproud" sheetId="6" r:id="rId6"/>
    <sheet name="Bleskosvod" sheetId="7" r:id="rId7"/>
    <sheet name="dět.hř + ostatní" sheetId="8" r:id="rId8"/>
  </sheets>
  <externalReferences>
    <externalReference r:id="rId11"/>
    <externalReference r:id="rId12"/>
  </externalReferences>
  <definedNames>
    <definedName name="Dodavka">'[1]Rekapitulace'!$G$13</definedName>
    <definedName name="HSV">'[1]Rekapitulace'!$E$13</definedName>
    <definedName name="HZS">'[1]Rekapitulace'!$I$13</definedName>
    <definedName name="Mont">'[1]Rekapitulace'!$H$13</definedName>
    <definedName name="_xlnm.Print_Titles" localSheetId="6">'Bleskosvod'!$6:$9</definedName>
    <definedName name="_xlnm.Print_Titles" localSheetId="2">'Rozpocet'!$6:$9</definedName>
    <definedName name="_xlnm.Print_Titles" localSheetId="5">'Silnoproud'!$6:$9</definedName>
    <definedName name="_xlnm.Print_Area" localSheetId="0">'Kryci'!$A$1:$G$46</definedName>
    <definedName name="PocetMJ">#REF!</definedName>
    <definedName name="PSV">'[1]Rekapitulace'!$F$13</definedName>
    <definedName name="SazbaDPH1">#REF!</definedName>
    <definedName name="SazbaDPH2">#REF!</definedName>
    <definedName name="VRN">'[1]Rekapitulace'!$H$26</definedName>
  </definedNames>
  <calcPr fullCalcOnLoad="1"/>
</workbook>
</file>

<file path=xl/sharedStrings.xml><?xml version="1.0" encoding="utf-8"?>
<sst xmlns="http://schemas.openxmlformats.org/spreadsheetml/2006/main" count="3092" uniqueCount="1888">
  <si>
    <t>Valc nosniky pripr otv do c 12</t>
  </si>
  <si>
    <t>Valc nosniky pripr otv od c 14 do 22</t>
  </si>
  <si>
    <t>(0,9*3)+(1*3)+(1,6*2)</t>
  </si>
  <si>
    <t>Vyzdivka mezi nosniky ci mc</t>
  </si>
  <si>
    <t>Mtz leseni l rad s podl s 1,5m h 10m</t>
  </si>
  <si>
    <t>Pripl zk mesic pouz leseni k pol 1051</t>
  </si>
  <si>
    <t>Dmtz leseni l rad s podl s 1,5m h 10m</t>
  </si>
  <si>
    <t>Otluc omitky vnitr sten mv mvc 100%</t>
  </si>
  <si>
    <t>Prisekani osten kam smis</t>
  </si>
  <si>
    <t>Vyveseni dr krid oken 1,5m2</t>
  </si>
  <si>
    <t>Vyveseni dr krid dveri 2m2</t>
  </si>
  <si>
    <t>Odstr ram oken dr dvoj 2m2</t>
  </si>
  <si>
    <t>Odstr ram oken dr dvoj 4m2</t>
  </si>
  <si>
    <t>Odstr zarubne dverni drevene 2m2</t>
  </si>
  <si>
    <t>Odstr zarubne dverni kov 2m2</t>
  </si>
  <si>
    <t>C-871161121-0</t>
  </si>
  <si>
    <t>Mtz potr vykop trub polyetyl dn 32</t>
  </si>
  <si>
    <t>C-879172199-0</t>
  </si>
  <si>
    <t>Pripl mtz vod pripojek dn 32-80</t>
  </si>
  <si>
    <t>H-28613652-1</t>
  </si>
  <si>
    <t>Trubka tlak rpe d 32x2,9 sigma3,2</t>
  </si>
  <si>
    <t>C-891173111-0</t>
  </si>
  <si>
    <t>Mtz vodov ventil hlav pripoj dn 32</t>
  </si>
  <si>
    <t>H-28655026-1</t>
  </si>
  <si>
    <t>Ventil primy hostalen 32mm</t>
  </si>
  <si>
    <t>C-722130234-0</t>
  </si>
  <si>
    <t>Potrubi ocel zav pozink 11343 dn 32</t>
  </si>
  <si>
    <t>H-31943667-0</t>
  </si>
  <si>
    <t>Oblouk 2 138210 pozink dn 5/4</t>
  </si>
  <si>
    <t>H-31944437-0</t>
  </si>
  <si>
    <t>Sroub 330 138260 pozink dn 5/4</t>
  </si>
  <si>
    <t>H-42280500-1</t>
  </si>
  <si>
    <t>Klapka zpetna l10-117-616p1 dn 40</t>
  </si>
  <si>
    <t>M-350140001-0</t>
  </si>
  <si>
    <t>Cerpadlo vodar. v-1|i-iv -d mtz</t>
  </si>
  <si>
    <t>H-42611911-1</t>
  </si>
  <si>
    <t>Cerpadlo do vrtu u-vn-1/5</t>
  </si>
  <si>
    <t>Otvory 0,25m2 zdi kam mv mvc tl 75cm</t>
  </si>
  <si>
    <t>Ryhy zdi kam 15x20cm</t>
  </si>
  <si>
    <t>Dmtz tesar podlah +polst prk tl -32mm</t>
  </si>
  <si>
    <t>Dmtz tesar stropnic pl -450cm2</t>
  </si>
  <si>
    <t>Dmtz tesar podhled prkna -35mm +omit</t>
  </si>
  <si>
    <t>Nater izol zem vlhk studena vod alp</t>
  </si>
  <si>
    <t>Lak alp penetral bal 20kg</t>
  </si>
  <si>
    <t>Pritaveni izol zem vlhk vod naip</t>
  </si>
  <si>
    <t/>
  </si>
  <si>
    <t>21-M</t>
  </si>
  <si>
    <t>Elektromontáže</t>
  </si>
  <si>
    <t>921</t>
  </si>
  <si>
    <t>210220020</t>
  </si>
  <si>
    <t>Montáž uzemňovacího vedení vodičů FeZn pomocí svorek v zemi páskou do 120 mm2 ve městské zástavbě</t>
  </si>
  <si>
    <t>MAT</t>
  </si>
  <si>
    <t>354411200</t>
  </si>
  <si>
    <t>pásek uzemňovací 195001 30x4 mm</t>
  </si>
  <si>
    <t>210220022</t>
  </si>
  <si>
    <t>C-762511264-0</t>
  </si>
  <si>
    <t>Podlahy z desek osb pd tl 18mm</t>
  </si>
  <si>
    <t>Montáž uzemňovacího vedení vodičů FeZn pomocí svorek v zemi drátem do 10 mm ve městské zástavbě</t>
  </si>
  <si>
    <t>156152350</t>
  </si>
  <si>
    <t>drát kruhový pozinkovaný měkký 11343 D10,00 mm</t>
  </si>
  <si>
    <t>210220101</t>
  </si>
  <si>
    <t>Montáž hromosvodného vedení svodových vodičů s podpěrami průměru do 10 mm</t>
  </si>
  <si>
    <t>156152250</t>
  </si>
  <si>
    <t>drát kruhový pozinkovaný měkký 11343 D8,00 mm</t>
  </si>
  <si>
    <t>354415200</t>
  </si>
  <si>
    <t>podpěra vedení PV 1a-20 do zdiva</t>
  </si>
  <si>
    <t>354414900</t>
  </si>
  <si>
    <t>podpěra vedení PV15 na hřebenáče a prejzovou krytinu 120 mm</t>
  </si>
  <si>
    <t>354415500</t>
  </si>
  <si>
    <t>podpěra vedení PV22 na lepenkovou krytinu a eternit 100 mm</t>
  </si>
  <si>
    <t>210220301</t>
  </si>
  <si>
    <t>Montáž svorek hromosvodných typu SS, SR 03 se 2 šrouby</t>
  </si>
  <si>
    <t>354418850</t>
  </si>
  <si>
    <t>svorka spojovací SS pro lano D8-10 mm</t>
  </si>
  <si>
    <t>210220302</t>
  </si>
  <si>
    <t>Montáž svorek hromosvodných typu ST, SJ, SK, SZ, SR 01, 02 se 3 a více šrouby</t>
  </si>
  <si>
    <t>354418650</t>
  </si>
  <si>
    <t>svorka k tyči zemnící SJ02 D28 mm</t>
  </si>
  <si>
    <t>354419050</t>
  </si>
  <si>
    <t>svorka připojovací SOc k připojení okapových žlabů</t>
  </si>
  <si>
    <t>354419250</t>
  </si>
  <si>
    <t>svorka zkušební SZ pro lano D6-12 mm</t>
  </si>
  <si>
    <t>354418750</t>
  </si>
  <si>
    <t>svorka křížová SK pro vodič D6-10 mm</t>
  </si>
  <si>
    <t>354419860</t>
  </si>
  <si>
    <t>svorka odbočovací a spojovací SR 2a pro pásek 30x4 mm</t>
  </si>
  <si>
    <t>354419990</t>
  </si>
  <si>
    <t>svorka ST120 na potrubí 120 mm</t>
  </si>
  <si>
    <t>210220361</t>
  </si>
  <si>
    <t>Montáž tyčí zemnicích délky do 2 m</t>
  </si>
  <si>
    <t>354420900</t>
  </si>
  <si>
    <t>tyč zemnící ZT2,0</t>
  </si>
  <si>
    <t>210220372</t>
  </si>
  <si>
    <t>Montáž ochranných prvků - úhelníků nebo trubek do zdiva</t>
  </si>
  <si>
    <t>354418300</t>
  </si>
  <si>
    <t>úhelník ochranný OU 1.7 na ochranu svodu  1,7 m</t>
  </si>
  <si>
    <t>354418400</t>
  </si>
  <si>
    <t>držák ochranného úhelníku do zdiva DOU</t>
  </si>
  <si>
    <t>210220401</t>
  </si>
  <si>
    <t>Montáž vedení hromosvodné - štítků k označení svodů</t>
  </si>
  <si>
    <t>735345100</t>
  </si>
  <si>
    <t>označovací štítky na 1 svodu</t>
  </si>
  <si>
    <t>210220431</t>
  </si>
  <si>
    <t>Montáž vedení hromosvodné - tvarování prvků pomoc jímačů</t>
  </si>
  <si>
    <t>46-M</t>
  </si>
  <si>
    <t>Zemní práce při extr.mont.pracích</t>
  </si>
  <si>
    <t>946</t>
  </si>
  <si>
    <t>460010023</t>
  </si>
  <si>
    <t>Vytyčení trati vedení kabelového podzemního v terénu volném</t>
  </si>
  <si>
    <t>km</t>
  </si>
  <si>
    <t>460200153</t>
  </si>
  <si>
    <t>Hloubení kabelových nezapažených rýh ručně š 35 cm, hl 70 cm, v hornině tř 3</t>
  </si>
  <si>
    <t>460560153</t>
  </si>
  <si>
    <t>Zásyp rýh ručně šířky 35 cm, hloubky 70 cm, z horniny třídy 3</t>
  </si>
  <si>
    <t>460620013</t>
  </si>
  <si>
    <t>Provizorní úprava terénu se zhutněním, v hornině tř 3</t>
  </si>
  <si>
    <t>HZS</t>
  </si>
  <si>
    <t>Práce ceníkem nespecifikované</t>
  </si>
  <si>
    <t>HZSxxxxx1</t>
  </si>
  <si>
    <t>přípravné práce</t>
  </si>
  <si>
    <t>hod</t>
  </si>
  <si>
    <t>HZSxxxxx2</t>
  </si>
  <si>
    <t>výchozí revize bleskosvodu</t>
  </si>
  <si>
    <t>DN</t>
  </si>
  <si>
    <t>Doplňkové náklady</t>
  </si>
  <si>
    <t>NUS</t>
  </si>
  <si>
    <t>DN4</t>
  </si>
  <si>
    <t>2%</t>
  </si>
  <si>
    <t>Náklady na umístění stavby</t>
  </si>
  <si>
    <t>NUS1</t>
  </si>
  <si>
    <t>Zařízení staveniště</t>
  </si>
  <si>
    <t>NUS3</t>
  </si>
  <si>
    <t>Mimostav. doprava</t>
  </si>
  <si>
    <t>NUS5</t>
  </si>
  <si>
    <t>Ostatní</t>
  </si>
  <si>
    <t>210010002</t>
  </si>
  <si>
    <t>Montáž trubek plastových ohebných D 16 mm uložených pod omítku</t>
  </si>
  <si>
    <t>345710620</t>
  </si>
  <si>
    <t>trubka elektroinstalační ohebná z PVC (ČSN)2316</t>
  </si>
  <si>
    <t>210010003</t>
  </si>
  <si>
    <t>Montáž trubek plastových ohebných D 23 mm uložených pod omítku</t>
  </si>
  <si>
    <t>345710630</t>
  </si>
  <si>
    <t>trubka elektroinstalační ohebná z PVC (ČSN) 2323</t>
  </si>
  <si>
    <t>210010301</t>
  </si>
  <si>
    <t>Montáž krabic přístrojových zapuštěných plastových kruhových KU 68/1, KU68/1301, KP67, KP68/2</t>
  </si>
  <si>
    <t>345715190</t>
  </si>
  <si>
    <t>krabice univerzální přístroj z PH KU 68/2-1902</t>
  </si>
  <si>
    <t>210010321</t>
  </si>
  <si>
    <t>Montáž rozvodek zapuštěných plastových kruhových KU68-1903/KO, KR97/KO97V</t>
  </si>
  <si>
    <t>345715630</t>
  </si>
  <si>
    <t>rozvodka krabicová z PH KR 97/5</t>
  </si>
  <si>
    <t>210010324</t>
  </si>
  <si>
    <t>Montáž rozvodek zapuštěných plastových čtyřhranných typ KT 250 bez svorkovnic</t>
  </si>
  <si>
    <t>345715440</t>
  </si>
  <si>
    <t>skříň rozvodná KT 250 - HOP s přípojnicí</t>
  </si>
  <si>
    <t>210010351</t>
  </si>
  <si>
    <t>Montáž rozvodek nástěnných plastových čtyřhranných ACIDUR vodič D do 4 mm2</t>
  </si>
  <si>
    <t>345640100</t>
  </si>
  <si>
    <t>rozvodka 6455-11 4 mm2 380 V</t>
  </si>
  <si>
    <t>210100003</t>
  </si>
  <si>
    <t>Ukončení vodičů v rozváděči nebo na přístroji včetně zapojení průřezu žíly do 16 mm2</t>
  </si>
  <si>
    <t>210100013</t>
  </si>
  <si>
    <t>Ukončení vodičů v rozváděči nebo na přístroji včetně zapojení průřezu žíly do 4 mm2</t>
  </si>
  <si>
    <t>210100151</t>
  </si>
  <si>
    <t>Ukončení kabelů smršťovací záklopkou nebo páskou se zapojením bez letování žíly do 4x16 mm2</t>
  </si>
  <si>
    <t>210100173</t>
  </si>
  <si>
    <t>Ukončení kabelů smršťovací záklopkou nebo páskou se zapojením bez letování žíly do 3x4 mm2</t>
  </si>
  <si>
    <t>210100251</t>
  </si>
  <si>
    <t>Ukončení kabelů smršťovací záklopkou nebo páskou se zapojením bez letování žíly do 4x10 mm2</t>
  </si>
  <si>
    <t>210100258</t>
  </si>
  <si>
    <t>Ukončení kabelů smršťovací záklopkou nebo páskou se zapojením bez letování žíly do 5x4 mm2</t>
  </si>
  <si>
    <t>210100350</t>
  </si>
  <si>
    <t>Ukončení kabelů a vodičů koncovkou ucpávkovou do 4 žil do P16</t>
  </si>
  <si>
    <t>210110001</t>
  </si>
  <si>
    <t>Montáž nástěnných vypínačů jednopólových pro prostředí základní nebo vlhké</t>
  </si>
  <si>
    <t>345355430</t>
  </si>
  <si>
    <t>spínač jednopólový 10A 3553-01929 do vlhka z plast</t>
  </si>
  <si>
    <t>210110004</t>
  </si>
  <si>
    <t>Montáž nástěnných přepínačů řazení 6-střídavých pro prostředí základní nebo vlhké</t>
  </si>
  <si>
    <t>345357030</t>
  </si>
  <si>
    <t>přepínač střídavý 10A 3553-06629 do vlhka z plastu</t>
  </si>
  <si>
    <t>210110005</t>
  </si>
  <si>
    <t>Montáž nástěnných přepínačů 7-křížových pro prostředí základní nebo vlhké</t>
  </si>
  <si>
    <t>345357730</t>
  </si>
  <si>
    <t>přepínač křížový 10A 3553-07629 do vlhka z plastu</t>
  </si>
  <si>
    <t>210110041</t>
  </si>
  <si>
    <t>Montáž vypínač (polo)zapuštěný šroubové připojení 1 -jednopólový</t>
  </si>
  <si>
    <t>345354001</t>
  </si>
  <si>
    <t>TANGO kompletní, řazení 1, 1S, 1So</t>
  </si>
  <si>
    <t>210110043</t>
  </si>
  <si>
    <t>Montáž přepínač (polo)zapuštěný šroubové připojení 5 -seriový</t>
  </si>
  <si>
    <t>345354051</t>
  </si>
  <si>
    <t>TANGO kompletní, řazení 5</t>
  </si>
  <si>
    <t>210110045</t>
  </si>
  <si>
    <t>Montáž přepínač (polo)zapuštěný šroubové připojení 6 -střídavý</t>
  </si>
  <si>
    <t>345354061</t>
  </si>
  <si>
    <t>TANGO kompletní, řazení 6, 6So</t>
  </si>
  <si>
    <t>210110046</t>
  </si>
  <si>
    <t>Montáž přepínač (polo)zapuštěný šroubové připojení 7 -křížový</t>
  </si>
  <si>
    <t>345354071</t>
  </si>
  <si>
    <t>TANGO kompletní, řazení 7, 7So</t>
  </si>
  <si>
    <t>210110081</t>
  </si>
  <si>
    <t>Montáž spínačů přípojek sporákových šroubové připojení s doutnavkou se zapojením vodičů</t>
  </si>
  <si>
    <t>345363980</t>
  </si>
  <si>
    <t>spínač páčkový 16A zapuštěná montáž se signální doutnavkou ABB</t>
  </si>
  <si>
    <t>210110142</t>
  </si>
  <si>
    <t>Montáž ovladač (polo)zapuštěný bezšroubové připojení 1/0 -tlačítkový zapínací</t>
  </si>
  <si>
    <t>345354351</t>
  </si>
  <si>
    <t>TANGO kompletní tlač. ovladač, řazení 1/0, S, So</t>
  </si>
  <si>
    <t>210111012</t>
  </si>
  <si>
    <t>Montáž zásuvka (polo)zapuštěná šroubové připojení 2P+PE dvojí zapojení - průběžná</t>
  </si>
  <si>
    <t>345511021</t>
  </si>
  <si>
    <t>zásuvka TANGO kompletní, 16A/250V, 2P+PE</t>
  </si>
  <si>
    <t>345511022</t>
  </si>
  <si>
    <t>zásuvka TANGO 16A/250V, 2P+PE kpl. s 3.st přep ochrany</t>
  </si>
  <si>
    <t>210111016</t>
  </si>
  <si>
    <t>Montáž zásuvka (polo)zapuštěná šroubové připojení 2x (2P + PE) dvojnásobná</t>
  </si>
  <si>
    <t>345511023</t>
  </si>
  <si>
    <t>zásuvka dvojitá TANGO kompletní, 16A/250V, 2P+PE</t>
  </si>
  <si>
    <t>345511024</t>
  </si>
  <si>
    <t>zásuvka dvojitá TANGO kompletní, 16A/250V, 2P+PE s 3. st. přep ochrany</t>
  </si>
  <si>
    <t>210111021</t>
  </si>
  <si>
    <t>Montáž zásuvka chráněná v krabici šroubové připojení 2P+PE prostředí základní, vlhké</t>
  </si>
  <si>
    <t>345514850</t>
  </si>
  <si>
    <t>zásuvka krytá pro vlhké prostředí 10/16A 5517-2790</t>
  </si>
  <si>
    <t>210111034</t>
  </si>
  <si>
    <t>Montáž zásuvka chráněná v krabici šroubové připojení 3P+N+PE prostředí venkovní, mokré</t>
  </si>
  <si>
    <t>358112511</t>
  </si>
  <si>
    <t>BALS 1653 16A/400V/5p</t>
  </si>
  <si>
    <t>210120102</t>
  </si>
  <si>
    <t>Montáž pojistkových patron nožových</t>
  </si>
  <si>
    <t>358252300</t>
  </si>
  <si>
    <t>pojistka nízkoztrátová PHN00 40A provedení normální</t>
  </si>
  <si>
    <t>210190001</t>
  </si>
  <si>
    <t>Montáž rozvodnic běžných oceloplechových nebo plastových do 20 kg</t>
  </si>
  <si>
    <t>357xxxxx1</t>
  </si>
  <si>
    <t>rozváděč RE typ ER212 KVP 7P, DCK Holoubkov</t>
  </si>
  <si>
    <t>357xxxxx2</t>
  </si>
  <si>
    <t>rozváděč R1 - výkr. 104</t>
  </si>
  <si>
    <t>357xxxxx3</t>
  </si>
  <si>
    <t>rozváděč R2 - výkr. 105</t>
  </si>
  <si>
    <t>210200070</t>
  </si>
  <si>
    <t>Montáž svítidel žárovkových průmyslových nástěnných přisazených 1 zdroj s košem</t>
  </si>
  <si>
    <t>348xxxxx1</t>
  </si>
  <si>
    <t>K - přisazené s krytem, kz 1x18W, IP65, Elektra 6, E-173/18/L4, Osmont</t>
  </si>
  <si>
    <t>210201015</t>
  </si>
  <si>
    <t>Montáž svítidel zářivkových stropních přisazených 1 zdroj s krytem</t>
  </si>
  <si>
    <t>348xxxxx2</t>
  </si>
  <si>
    <t>348xxxxx3</t>
  </si>
  <si>
    <t>L - zář pod kuch linku s vyp, 1x18W/840, IP20, SB 118 Trevos</t>
  </si>
  <si>
    <t>348xxxxx4</t>
  </si>
  <si>
    <t>348xxxxx5</t>
  </si>
  <si>
    <t>E - přisazené zářivkové s krytem, 1xT16 54W/840, Monsun, Siteco</t>
  </si>
  <si>
    <t>348xxxxx6</t>
  </si>
  <si>
    <t>F - přisazené zářivkové s krytem, 1xOsram FQ49W/830, Siteco</t>
  </si>
  <si>
    <t>348xxxxx7</t>
  </si>
  <si>
    <t>R-959799001-1</t>
  </si>
  <si>
    <t>Ventilator eb 100t</t>
  </si>
  <si>
    <t>R-959799002-1</t>
  </si>
  <si>
    <t>Ventilator eb 250t</t>
  </si>
  <si>
    <t>G - přisazené zářivkové s krytem, 1xT16 49W/840, IP54, Monsun, Siteco</t>
  </si>
  <si>
    <t>210201060</t>
  </si>
  <si>
    <t>Montáž svítidel zářivkových bytových vestavných 1 zdroj</t>
  </si>
  <si>
    <t>348xxxx13</t>
  </si>
  <si>
    <t>348xxxx14</t>
  </si>
  <si>
    <t>210203004</t>
  </si>
  <si>
    <t>Montáž svítidel bytových přisazených</t>
  </si>
  <si>
    <t>348xxxxx8</t>
  </si>
  <si>
    <t>H - přisazené s krytem, kz 2xTC-D 26W/840 Osram, ECG, Siteco</t>
  </si>
  <si>
    <t>348xxxxx9</t>
  </si>
  <si>
    <t>J - přisazené s krytem, kz 2xTC-D 26W/840 Osram, IP54, ECG, Siteco</t>
  </si>
  <si>
    <t>348xxxxx10</t>
  </si>
  <si>
    <t>N - nouzové přisazené s krytem, kz 1x18W, IP41, Aura3, NZ-18/062, Osmont</t>
  </si>
  <si>
    <t>210220321</t>
  </si>
  <si>
    <t>Montáž svorek hromosvodných na potrubí typ Bernard se zhotovením pásku</t>
  </si>
  <si>
    <t>354421500</t>
  </si>
  <si>
    <t>svorka uzemňovací 2516 32X29X2 mm (OP)</t>
  </si>
  <si>
    <t>210220451</t>
  </si>
  <si>
    <t>Montáž vedení hromosvodné - ochranného pospojování volně nebo pod omítku</t>
  </si>
  <si>
    <t>341408250</t>
  </si>
  <si>
    <t>vodič silový s Cu jádrem CY H07 V-U 4 mm2</t>
  </si>
  <si>
    <t>341408280</t>
  </si>
  <si>
    <t>vodič silový s Cu jádrem CY H07 V-R 16 mm2</t>
  </si>
  <si>
    <t>210800105</t>
  </si>
  <si>
    <t>Montáž měděných kabelů CYKY,CYBY,CYMY,NYM 3x1,5 mm2 uložených pod omítku</t>
  </si>
  <si>
    <t>341110300</t>
  </si>
  <si>
    <t>kabel silový s Cu jádrem CYKY 3x1,5 mm2</t>
  </si>
  <si>
    <t>210800106</t>
  </si>
  <si>
    <t>Montáž měděných kabelů CYKY,CYBY,CYMY,NYM 3x2,5 mm2 uložených pod omítku</t>
  </si>
  <si>
    <t>341110360</t>
  </si>
  <si>
    <t>kabel silový s Cu jádrem CYKY 3x2,5 mm2</t>
  </si>
  <si>
    <t>210800113</t>
  </si>
  <si>
    <t>Montáž měděných kabelů CYKY,CYBY,CYMY,NYM 4x10 mm2 uložených pod omítku</t>
  </si>
  <si>
    <t>341110760</t>
  </si>
  <si>
    <t>Poter samoniv 25mpa tl 50mm</t>
  </si>
  <si>
    <t>Poter samoniv 25mpa tl 65mm</t>
  </si>
  <si>
    <t>kabel silový s Cu jádrem CYKY 4x10 mm2</t>
  </si>
  <si>
    <t>210800114</t>
  </si>
  <si>
    <t>Montáž měděných kabelů CYKY,CYBY,CYMY,NYM 4x16 mm2 uložených pod omítku ve stěně</t>
  </si>
  <si>
    <t>341110800</t>
  </si>
  <si>
    <t>kabel silový s Cu jádrem CYKY 4x16 mm2</t>
  </si>
  <si>
    <t>210800115</t>
  </si>
  <si>
    <t>Montáž měděných kabelů CYKY,CYBY,CYMY,NYM 5x1,5 mm2 uložených pod omítku</t>
  </si>
  <si>
    <t>341110900</t>
  </si>
  <si>
    <t>kabel silový s Cu jádrem CYKY 5x1,5 mm2</t>
  </si>
  <si>
    <t>210800116</t>
  </si>
  <si>
    <t>Montáž měděných kabelů CYKY,CYBY,CYMY,NYM 5x2,5 mm2 uložených pod omítku</t>
  </si>
  <si>
    <t>341110940</t>
  </si>
  <si>
    <t>kabel silový s Cu jádrem CYKY 5x2,5 mm2</t>
  </si>
  <si>
    <t>460680162</t>
  </si>
  <si>
    <t>Vybourání otvorů ve zdivu cihelném plochy do 0,0225 m2, tloušťky do 30 cm</t>
  </si>
  <si>
    <t>460680164</t>
  </si>
  <si>
    <t>Vybourání otvorů ve zdivu cihelném plochy do 0,0225 m2, tloušťky do 60 cm</t>
  </si>
  <si>
    <t>460680402</t>
  </si>
  <si>
    <t>Vysekání kapes a výklenků ve zdivu z lehkých betonů, dutých cihel a tvárnic pro krabice 10x10x8 cm</t>
  </si>
  <si>
    <t>460680441</t>
  </si>
  <si>
    <t>Vysekání kapes a výklenků pro elinstalační zařízení plochy do 0,25 m2 a hl do 15 cm</t>
  </si>
  <si>
    <t>460680442</t>
  </si>
  <si>
    <t>Vysekání kapes a výklenků pro elinstalační zařízení plochy do 0,25 m2 a hl do 30 cm</t>
  </si>
  <si>
    <t>460680605</t>
  </si>
  <si>
    <t>Vysekání rýh pro montáž trubek a kabelů v cihelných zdech hloubky do 7 cm a šířky do 15 cm</t>
  </si>
  <si>
    <t>460690031</t>
  </si>
  <si>
    <t>Osazení hmoždinek včetně vyvrtání otvoru ve stěnách průměru do 8 mm</t>
  </si>
  <si>
    <t>460690061</t>
  </si>
  <si>
    <t>Osazení hmoždinek včetně vyvrtání otvoru ve stropech průměru do 8 mm</t>
  </si>
  <si>
    <t>přípravné práce, přepojování, demontáže</t>
  </si>
  <si>
    <t>výchozí revize el. zařízení</t>
  </si>
  <si>
    <t>PPV6%</t>
  </si>
  <si>
    <t>Silnoproud - priloha</t>
  </si>
  <si>
    <t>Bleskosvod - priloha</t>
  </si>
  <si>
    <t>Izolace zem vlhk stud sterk vnitr vod</t>
  </si>
  <si>
    <t>Konstr tesar presun hmot vyska -12m</t>
  </si>
  <si>
    <t>Drevostavby presun hmot</t>
  </si>
  <si>
    <t>Klemp dmtz lem komin hlad ploch 45s</t>
  </si>
  <si>
    <t>Klemp dmtz zlab pulkruhov rs 330 45s</t>
  </si>
  <si>
    <t>Klemp dmtz trub odpad kruh d 100</t>
  </si>
  <si>
    <t>Konstr klempir presun hmot vyska -6m</t>
  </si>
  <si>
    <t>Krytiny tvrde presun hmot vyska -6m</t>
  </si>
  <si>
    <t>Velux zatepl sada bdx 2000 78x118</t>
  </si>
  <si>
    <t>Kovove d konst presun hmot vyska -6m</t>
  </si>
  <si>
    <t>Soklik hutny rovny 200x100 v100 mc</t>
  </si>
  <si>
    <t xml:space="preserve">Rekonstrukce bývalého OÚ Starkoč </t>
  </si>
  <si>
    <t>Starkoč čp.26</t>
  </si>
  <si>
    <t xml:space="preserve">L.Vokoun </t>
  </si>
  <si>
    <t xml:space="preserve">Stavba: Rekonstrukce bývalého OÚ Starkoč  </t>
  </si>
  <si>
    <t>Objekt: Starkoč čp.26</t>
  </si>
  <si>
    <t xml:space="preserve">      Cenová úroveň: 2012</t>
  </si>
  <si>
    <t xml:space="preserve">      Datum zpracování:14.2.2013</t>
  </si>
  <si>
    <t>Podlahy keram rezne hlad 200x200 lep</t>
  </si>
  <si>
    <t>Dlaz hl povrch a 200x200x10 2</t>
  </si>
  <si>
    <t>Dlazby presun hmot vyska -6m</t>
  </si>
  <si>
    <t>Dlazby kamenne presun hmot vyska -6m</t>
  </si>
  <si>
    <t>Podlahy vlys presun hmot vyska -6m</t>
  </si>
  <si>
    <t>Podlahy povlak presun hmot vyska -6m</t>
  </si>
  <si>
    <t>Podlahy syntet presun hmot vyska -6m</t>
  </si>
  <si>
    <t>Obklad vni porovin 150x150 lep</t>
  </si>
  <si>
    <t>Obkl keram jb b hl 150x150 ot3 1</t>
  </si>
  <si>
    <t>Obklady presun hmot vyska -6m</t>
  </si>
  <si>
    <t>Obklady kamen presun hmot vyska -6m</t>
  </si>
  <si>
    <t>C-162201201-0</t>
  </si>
  <si>
    <t>C-167101101-0</t>
  </si>
  <si>
    <t>H-58343221-1</t>
  </si>
  <si>
    <t>C-133201101-0</t>
  </si>
  <si>
    <t>C-212755112-0</t>
  </si>
  <si>
    <t>C-274351215-0</t>
  </si>
  <si>
    <t>C-274351216-0</t>
  </si>
  <si>
    <t>C-275313611-0</t>
  </si>
  <si>
    <t>C-311272123-0</t>
  </si>
  <si>
    <t>C-311272143-0</t>
  </si>
  <si>
    <t>C-311272563-0</t>
  </si>
  <si>
    <t>C-311272583-0</t>
  </si>
  <si>
    <t>C-349231811-0</t>
  </si>
  <si>
    <t>C-311231114-0</t>
  </si>
  <si>
    <t>C-342272114-0</t>
  </si>
  <si>
    <t>C-346272115-0</t>
  </si>
  <si>
    <t>C-317141123-0</t>
  </si>
  <si>
    <t>H-59537512-1</t>
  </si>
  <si>
    <t>H-59537514-1</t>
  </si>
  <si>
    <t>H-59537524-1</t>
  </si>
  <si>
    <t>H-59537526-1</t>
  </si>
  <si>
    <t>H-59537422-1</t>
  </si>
  <si>
    <t>H-59537424-1</t>
  </si>
  <si>
    <t>H-59537432-1</t>
  </si>
  <si>
    <t>H-13380515-1</t>
  </si>
  <si>
    <t>H-13380525-1</t>
  </si>
  <si>
    <t>C-346991125-1</t>
  </si>
  <si>
    <t>C-346991125-0</t>
  </si>
  <si>
    <t>C-417321414-0</t>
  </si>
  <si>
    <t>C-417351115-0</t>
  </si>
  <si>
    <t>C-417351116-0</t>
  </si>
  <si>
    <t>C-417361221-0</t>
  </si>
  <si>
    <t>C-417361821-0</t>
  </si>
  <si>
    <t>C-612403399-0</t>
  </si>
  <si>
    <t>C-632451024-0</t>
  </si>
  <si>
    <t>C-632661125-0</t>
  </si>
  <si>
    <t>C-632661128-0</t>
  </si>
  <si>
    <t>C-612425931-0</t>
  </si>
  <si>
    <t>C-622471317-0</t>
  </si>
  <si>
    <t>C-959791112-0</t>
  </si>
  <si>
    <t>C-953941411-0</t>
  </si>
  <si>
    <t>H-55344420-1</t>
  </si>
  <si>
    <t>C-953943122-0</t>
  </si>
  <si>
    <t>C-941955001-0</t>
  </si>
  <si>
    <t>C-968061136-0</t>
  </si>
  <si>
    <t>C-968062244-0</t>
  </si>
  <si>
    <t>C-968062245-0</t>
  </si>
  <si>
    <t>C-968062559-0</t>
  </si>
  <si>
    <t>C-968071125-0</t>
  </si>
  <si>
    <t>C-968071137-0</t>
  </si>
  <si>
    <t>C-968072456-0</t>
  </si>
  <si>
    <t>C-968072876-0</t>
  </si>
  <si>
    <t>C-962022391-0</t>
  </si>
  <si>
    <t>C-962032231-0</t>
  </si>
  <si>
    <t>C-971024481-0</t>
  </si>
  <si>
    <t>C-974029154-0</t>
  </si>
  <si>
    <t>C-974029133-0</t>
  </si>
  <si>
    <t>C-978015291-0</t>
  </si>
  <si>
    <t>C-971024461-0</t>
  </si>
  <si>
    <t>C-971033231-0</t>
  </si>
  <si>
    <t>H-62832142-1</t>
  </si>
  <si>
    <t>H-62836110-1</t>
  </si>
  <si>
    <t>C-713111111-0</t>
  </si>
  <si>
    <t>H-28372203-1</t>
  </si>
  <si>
    <t>H-28375852-1</t>
  </si>
  <si>
    <t>H-63151484-1</t>
  </si>
  <si>
    <t>C-713111121-0</t>
  </si>
  <si>
    <t>H-63148105-1</t>
  </si>
  <si>
    <t>C-762811811-0</t>
  </si>
  <si>
    <t>C-762331921-0</t>
  </si>
  <si>
    <t>C-762331812-0</t>
  </si>
  <si>
    <t>C-762331814-0</t>
  </si>
  <si>
    <t>C-762331815-0</t>
  </si>
  <si>
    <t>C-762342812-0</t>
  </si>
  <si>
    <t>C-762822120-0</t>
  </si>
  <si>
    <t>H-60515202-1</t>
  </si>
  <si>
    <t>C-762841230-0</t>
  </si>
  <si>
    <t>H-13358530-1</t>
  </si>
  <si>
    <t>C-762313112-0</t>
  </si>
  <si>
    <t>C-762332931-0</t>
  </si>
  <si>
    <t>H-60515272-1</t>
  </si>
  <si>
    <t>C-762341024-0</t>
  </si>
  <si>
    <t>C-762511263-0</t>
  </si>
  <si>
    <t>C-762511266-0</t>
  </si>
  <si>
    <t>C-763113115-0</t>
  </si>
  <si>
    <t>C-763111111-0</t>
  </si>
  <si>
    <t>C-763111131-0</t>
  </si>
  <si>
    <t>C-763111133-0</t>
  </si>
  <si>
    <t>C-763132220-0</t>
  </si>
  <si>
    <t>C-763132420-0</t>
  </si>
  <si>
    <t>C-763132111-1</t>
  </si>
  <si>
    <t>C-763133311-1</t>
  </si>
  <si>
    <t>C-763161112-1</t>
  </si>
  <si>
    <t>C-763161132-1</t>
  </si>
  <si>
    <t>C-763168221-0</t>
  </si>
  <si>
    <t>C-764332861-0</t>
  </si>
  <si>
    <t>C-765318863-0</t>
  </si>
  <si>
    <t>C-765323870-0</t>
  </si>
  <si>
    <t>C-765331212-4</t>
  </si>
  <si>
    <t>C-765331212-0</t>
  </si>
  <si>
    <t>C-765331231-4</t>
  </si>
  <si>
    <t>C-765331251-4</t>
  </si>
  <si>
    <t>C-765331261-4</t>
  </si>
  <si>
    <t>C-765331261-0</t>
  </si>
  <si>
    <t>C-766661112-0</t>
  </si>
  <si>
    <t>C-766661122-0</t>
  </si>
  <si>
    <t>H-61162842-1</t>
  </si>
  <si>
    <t>H-61162843-1</t>
  </si>
  <si>
    <t>H-61162844-1</t>
  </si>
  <si>
    <t>H-61162845-1</t>
  </si>
  <si>
    <t>R-766105470-2</t>
  </si>
  <si>
    <t>R-766105471-2</t>
  </si>
  <si>
    <t>C-766622233-0</t>
  </si>
  <si>
    <t>C-766622244-0</t>
  </si>
  <si>
    <t>H-61143031-1</t>
  </si>
  <si>
    <t>H-61143061-1</t>
  </si>
  <si>
    <t>H-61143081-1</t>
  </si>
  <si>
    <t>H-61113073-1</t>
  </si>
  <si>
    <t>H-61114081-1</t>
  </si>
  <si>
    <t>H-61114654-1</t>
  </si>
  <si>
    <t>C-766495100-0</t>
  </si>
  <si>
    <t>R-766211220-0</t>
  </si>
  <si>
    <t>C-766694111-0</t>
  </si>
  <si>
    <t>H-60775512-2</t>
  </si>
  <si>
    <t>C-767995105-0</t>
  </si>
  <si>
    <t>H-13335420-1</t>
  </si>
  <si>
    <t>H-13335460-1</t>
  </si>
  <si>
    <t>C-767995107-0</t>
  </si>
  <si>
    <t>H-13384340-2</t>
  </si>
  <si>
    <t>C-767995104-0</t>
  </si>
  <si>
    <t>H-13612838-1</t>
  </si>
  <si>
    <t>H-30901575-1</t>
  </si>
  <si>
    <t>H-31110430-0</t>
  </si>
  <si>
    <t>H-31120582-1</t>
  </si>
  <si>
    <t>C-776572100-0</t>
  </si>
  <si>
    <t>H-69740220-1</t>
  </si>
  <si>
    <t>C-777551933-0</t>
  </si>
  <si>
    <t>C-783617100-0</t>
  </si>
  <si>
    <t>C-783782103-0</t>
  </si>
  <si>
    <t>C-783824120-0</t>
  </si>
  <si>
    <t>C-783822930-0</t>
  </si>
  <si>
    <t>C-784413301-0</t>
  </si>
  <si>
    <t>C-784452261-0</t>
  </si>
  <si>
    <t>C-131201101-0</t>
  </si>
  <si>
    <t>C-174101101-0</t>
  </si>
  <si>
    <t>C-162701101-0</t>
  </si>
  <si>
    <t>H-58331137-0</t>
  </si>
  <si>
    <t>C-130001101-0</t>
  </si>
  <si>
    <t>C-212561111-0</t>
  </si>
  <si>
    <t>C-212755114-0</t>
  </si>
  <si>
    <t>C-564671111-0</t>
  </si>
  <si>
    <t>C-564751111-0</t>
  </si>
  <si>
    <t>C-564801112-0</t>
  </si>
  <si>
    <t>C-596211112-0</t>
  </si>
  <si>
    <t>H-59246001-1</t>
  </si>
  <si>
    <t>C-596211111-0</t>
  </si>
  <si>
    <t>C-632921911-0</t>
  </si>
  <si>
    <t>C-871261111-1</t>
  </si>
  <si>
    <t>H-28610795-1</t>
  </si>
  <si>
    <t>H-28650449-1</t>
  </si>
  <si>
    <t>H-28650473-1</t>
  </si>
  <si>
    <t>C-871311111-0</t>
  </si>
  <si>
    <t>H-28610855-1</t>
  </si>
  <si>
    <t>H-28650662-1</t>
  </si>
  <si>
    <t>H-28650706-1</t>
  </si>
  <si>
    <t>H-55243555-0</t>
  </si>
  <si>
    <t>C-916561111-0</t>
  </si>
  <si>
    <t>C-918101111-0</t>
  </si>
  <si>
    <t>H-59217111-1</t>
  </si>
  <si>
    <t>C-998223011-0</t>
  </si>
  <si>
    <t>C-711831511-0</t>
  </si>
  <si>
    <t>H-28326110-1</t>
  </si>
  <si>
    <t>C-711491175-0</t>
  </si>
  <si>
    <t>Noseni vykopku vodorovne 10m horn 1-4</t>
  </si>
  <si>
    <t>Zasyp zhutneni uzavrenych prostor</t>
  </si>
  <si>
    <t>Nakladani vykopku do 100m3 hor 1-4</t>
  </si>
  <si>
    <t>Vodorovne prem vykopku do 10000m 1-4</t>
  </si>
  <si>
    <t>Kamenivo drcene hrube 4-32mm b1</t>
  </si>
  <si>
    <t>Hloubeni sachet tr 3 do 100m3</t>
  </si>
  <si>
    <t>Hloubeni jam tr 3 nezap do 100m3</t>
  </si>
  <si>
    <t>Zasyp zhutneni jam ryh kolem objektu</t>
  </si>
  <si>
    <t>Vodorovne prem vykopku do 6000m 1-4</t>
  </si>
  <si>
    <t>Hloub ryh tr 3 do 60cm do 100m3</t>
  </si>
  <si>
    <t>Obsyp potrubi bez prohozeni sypaniny</t>
  </si>
  <si>
    <t>Kamenivo tez drobne 0-2mm n1</t>
  </si>
  <si>
    <t>Priplatek za ztizeni vykopavky</t>
  </si>
  <si>
    <t>Trativody drenazni trubky sv 6,5cm</t>
  </si>
  <si>
    <t>Bed sten zakl pasu zriz</t>
  </si>
  <si>
    <t>Bed sten zakl pasu odstr</t>
  </si>
  <si>
    <t>Beton zakl patek prost tr b20</t>
  </si>
  <si>
    <t>Trativody drenazni trubky sv 10cm</t>
  </si>
  <si>
    <t>Zdi obvod tvar porob tl 375 hl</t>
  </si>
  <si>
    <t>Zdi obvod tvar porob tl 300 hl</t>
  </si>
  <si>
    <t>Zdi vnitr tvar porob tl 250 hl</t>
  </si>
  <si>
    <t>Zdi vnitr tvar porob tl 200 hl</t>
  </si>
  <si>
    <t>Prizdivka ci osteni tl 15cm</t>
  </si>
  <si>
    <t>Zdi nosne ci 29 p 15 mvc 2,5</t>
  </si>
  <si>
    <t>Pricky tvarnice porob presne tl 100mm</t>
  </si>
  <si>
    <t>Osaz preklad nos z tvar s -20 l 150cm</t>
  </si>
  <si>
    <t>Preklad nenos porfix l1000 v250 s100</t>
  </si>
  <si>
    <t>Preklad nenos porfix l1000 v250 s125</t>
  </si>
  <si>
    <t>Preklad nenos porfix l1200 v250 s125</t>
  </si>
  <si>
    <t>Preklad nenos porfix l1200 v250 s150</t>
  </si>
  <si>
    <t>Preklad nosny porfix l1200 v250 s100</t>
  </si>
  <si>
    <t>Preklad nosny porfix l1200 v250 s125</t>
  </si>
  <si>
    <t>Preklad nosny porfix l1500 v250 s100</t>
  </si>
  <si>
    <t>Nosnik ocel i 11373 oznac 10</t>
  </si>
  <si>
    <t>Nosnik ocel i 11373 oznac 14</t>
  </si>
  <si>
    <t>Ztuzujici pasy bz tr b25</t>
  </si>
  <si>
    <t>Bed ztuz vencu zriz</t>
  </si>
  <si>
    <t>Bed ztuz vencu odstr</t>
  </si>
  <si>
    <t>Vyztuz ztuzujicich pasu ocel 10216</t>
  </si>
  <si>
    <t>Vyztuz ztuzujicich pasu ocel 10505</t>
  </si>
  <si>
    <t>Podkl kam hrub drc 63-125mm tl 25cm</t>
  </si>
  <si>
    <t>Podkl kam hrub drc 32-63mm tl 15cm</t>
  </si>
  <si>
    <t>Podklad ze sterkodrte tl po zhut 4cm</t>
  </si>
  <si>
    <t>Klad dlaz bet pesi zamk 6cm a 300m2</t>
  </si>
  <si>
    <t>Dlaz zamk best beaton tl 6cm prirod</t>
  </si>
  <si>
    <t>Klad dlaz bet pesi zamk 6cm a 100m2</t>
  </si>
  <si>
    <t>Dlazba bet dlaz 4cm pisek</t>
  </si>
  <si>
    <t>Zaplneni ryh ve stenach maltou</t>
  </si>
  <si>
    <t>Vyrov poter zdiva mc 15 tl 50mm</t>
  </si>
  <si>
    <t>Mazanina b 8cm tr b20</t>
  </si>
  <si>
    <t>Pripl za strzeni povrchu tl 8cm</t>
  </si>
  <si>
    <t>Vyztuz mazanin strkpis svar site kari</t>
  </si>
  <si>
    <t>Omit zdiva vni such sm vapc ruc hlad</t>
  </si>
  <si>
    <t>Omit zdiva vni such sm vapc ruc stuk</t>
  </si>
  <si>
    <t>Omit vni osteni okna dver vap stukove</t>
  </si>
  <si>
    <t>Zakryvani vyplni vnitr oken otv</t>
  </si>
  <si>
    <t>Zakryvani otvor z leseni</t>
  </si>
  <si>
    <t>Omit ven vap sten stukove 1-2</t>
  </si>
  <si>
    <t>Mtz potr vykop trub tvrd pvc dn 125</t>
  </si>
  <si>
    <t>Trubka pvc odpadni hrd 140x2,8x1000</t>
  </si>
  <si>
    <t>Koleno odpadni pvc d140/2,9mm 87st</t>
  </si>
  <si>
    <t>Odbocka odpadni pvc d140/140 60st</t>
  </si>
  <si>
    <t>Mtz potr vykop trub tvrd pvc dn 160</t>
  </si>
  <si>
    <t>Trubka pvc odpadni hrd 160x3,2x1000</t>
  </si>
  <si>
    <t>Koleno kanal d160/60st</t>
  </si>
  <si>
    <t>Odbocky kanal d160/160 mm</t>
  </si>
  <si>
    <t>Vetraci trouby novodur js 80 mm</t>
  </si>
  <si>
    <t>Pruvetr sit 150x150</t>
  </si>
  <si>
    <t>Osazeni vyrobku 5 kg do betonu</t>
  </si>
  <si>
    <t>Osaz zahon obrub b zn2 s operou</t>
  </si>
  <si>
    <t>Loze pod dlaz obrub kraj beton</t>
  </si>
  <si>
    <t>Obrubnik zahonovy abo 4-6-t</t>
  </si>
  <si>
    <t>Presun hmot poz kom kryt dlazd</t>
  </si>
  <si>
    <t>Les leh prac pomocne h podl 1,2m</t>
  </si>
  <si>
    <t>Vyveseni dr krid vrat 4m2</t>
  </si>
  <si>
    <t>Odstr ram oken dr jedn pevna 1m2</t>
  </si>
  <si>
    <t>Odstr ram oken dr jedn pevna 2m2</t>
  </si>
  <si>
    <t>Odstraneni vrat drevenych 5m2-</t>
  </si>
  <si>
    <t>Vyveseni kov dveri 2m2</t>
  </si>
  <si>
    <t>Vyveseni kov vrat 4m2-</t>
  </si>
  <si>
    <t>Odstr zarubne dverni kov 2m2-</t>
  </si>
  <si>
    <t>Bourani zdivo nzakl kam mv mvc</t>
  </si>
  <si>
    <t>(1,675*1,2)+(2,6*1,225)+(3*2,31) + (5,065*3,725) + (1,375*2,4) +</t>
  </si>
  <si>
    <t xml:space="preserve"> + (6,55*3,45) + (1,45*2,715)-(0,45*0,45) + (1,35*1,875) +</t>
  </si>
  <si>
    <t xml:space="preserve"> + (0,9*1,65) + (0,9*1,65) + (1*1,35) + (5,175*7,03)+(0,5*3,725)-</t>
  </si>
  <si>
    <t xml:space="preserve"> -(0,3*0,5) + (1,5*3,275)+(1*0,25)</t>
  </si>
  <si>
    <t>(1,675*1,2)+(2,6*1,225)+(3*2,31) + (1,45*2,715)-(0,45*0,45) +</t>
  </si>
  <si>
    <t xml:space="preserve"> + (1,35*1,875) + (0,9*1,65) + (0,9*1,65) + (1*1,35) + (1*1,65) +</t>
  </si>
  <si>
    <t xml:space="preserve"> + (1,5*3,275)+(1*0,25)</t>
  </si>
  <si>
    <t>Lapac střešn spavenin DN 125</t>
  </si>
  <si>
    <t xml:space="preserve">Cistirna odpadnich vod T5 dle zadání </t>
  </si>
  <si>
    <t>Cenová úroveň: 2012</t>
  </si>
  <si>
    <t>Datum zpracování: 14.2.2013</t>
  </si>
  <si>
    <t xml:space="preserve">ZTI Starkoč čp.26 </t>
  </si>
  <si>
    <t xml:space="preserve">OBOR : </t>
  </si>
  <si>
    <t>Datum zpracování:14.2.2013</t>
  </si>
  <si>
    <t>Starkoč ČP.26</t>
  </si>
  <si>
    <t xml:space="preserve">Bleskosvod budovy </t>
  </si>
  <si>
    <t xml:space="preserve">Silnoproud dle projektu zadání </t>
  </si>
  <si>
    <t xml:space="preserve"> +(0,5*3,725)-(0,3*0,5) + (1,5*3,275)+(1*0,25)</t>
  </si>
  <si>
    <t xml:space="preserve"> + (0,9*1,65) + (0,9*1,65) + (1*1,35) + (1*1,65) + (5,175*7,03)+</t>
  </si>
  <si>
    <t xml:space="preserve"> (5,065*3,725) + (1,375*2,4) + (6,55*3,45) +</t>
  </si>
  <si>
    <t xml:space="preserve"> + (5,175*7,03)+(0,5*3,725)-(0,3*0,5)</t>
  </si>
  <si>
    <t>((144,29/6)+172,03)*1,15</t>
  </si>
  <si>
    <t>H-61191677-1</t>
  </si>
  <si>
    <t>Palubky obklad sm tl18 sir -100 mm</t>
  </si>
  <si>
    <t>(4,9*0,2)+(4,9*2,29)+(8*(0,5+0,15))</t>
  </si>
  <si>
    <t>((2,35+2,8)*2*2,67)-(0,7*2)-(0,8*2)-(0,9*2)</t>
  </si>
  <si>
    <t>(5,6*2,1)+(6,55*4,1)+(5,175*4,1)+(0,5*2,1)-(0,3*0,5) - (8*0,8*1,4)</t>
  </si>
  <si>
    <t>(2,6*3,5)+(3*2,1)+(2*6,55*2,1)+(5,175*2,1)+(5,675*2,1)</t>
  </si>
  <si>
    <t>(4,525*1,85)+(1,5*1,65)-(0,45*0,35)</t>
  </si>
  <si>
    <t>(4,525*2,1)+(1,5*2,1)</t>
  </si>
  <si>
    <t>Dvere vnitrni hladke fol posuvne 110x197</t>
  </si>
  <si>
    <t>Bourani zdivo ci pal mv mvc</t>
  </si>
  <si>
    <t>Otvory 0,25m2 zdi kam mv mvc tl 90cm</t>
  </si>
  <si>
    <t>Ryhy zdi kam 10x15cm</t>
  </si>
  <si>
    <t>Ryhy zdi kam 5x10cm</t>
  </si>
  <si>
    <t>Otluc omitky ven mv mvc 1-4 st 100%</t>
  </si>
  <si>
    <t>Otvory 0,25m2 zdi kam mv mvc tl 60cm</t>
  </si>
  <si>
    <t>Otvory 0,0225m2 zdi ci tl 15cm</t>
  </si>
  <si>
    <t>Pasy tez asfalt bitubitagit profi</t>
  </si>
  <si>
    <t>Pasy tez asfalt foalbit al s40</t>
  </si>
  <si>
    <t>Izolace zem vlhk stud sterk vnitr svi</t>
  </si>
  <si>
    <t>Montaz izol protiradon sucho svi</t>
  </si>
  <si>
    <t>Folie nopova hdpe dekdren n8 tl 0,6mm</t>
  </si>
  <si>
    <t>Izol tepel stropu vrchem polozeni</t>
  </si>
  <si>
    <t>Pasy mirelon zakl pr c3-bile tl 3mm</t>
  </si>
  <si>
    <t>Izol tepel podlah polozenim 1 vrstva</t>
  </si>
  <si>
    <t>Desky polyst eps 100 z 100x100x12cm</t>
  </si>
  <si>
    <t>Desky mineral isover t-n tl 4 cm</t>
  </si>
  <si>
    <t>Izol tepel stropu rovnych dratem</t>
  </si>
  <si>
    <t>Izol tepel stropu zebrovych dratem</t>
  </si>
  <si>
    <t>Desky izol strech orsik tl 120mm</t>
  </si>
  <si>
    <t>Dmtz tesar zaklop prkna hruba</t>
  </si>
  <si>
    <t>Vyrez stres vazby pl -224cm2 dl -3m</t>
  </si>
  <si>
    <t>Dmtz tesar krov vazany pl -224cm2</t>
  </si>
  <si>
    <t>Dmtz tesar krov vazany pl -450cm2</t>
  </si>
  <si>
    <t>Dmtz tesar krov vazany pl 450cm2-</t>
  </si>
  <si>
    <t>Dmtz latovani strech roztec -50cm</t>
  </si>
  <si>
    <t>Tesar stropnice nosne pl -144cm2</t>
  </si>
  <si>
    <t>Tesar stropnice nosne pl -288cm2</t>
  </si>
  <si>
    <t>Tesar stropnice nosne pl -450cm2</t>
  </si>
  <si>
    <t>Tesar podhled prkna hobl pero+drazka</t>
  </si>
  <si>
    <t>Tesar mtz kotevnich zelez</t>
  </si>
  <si>
    <t>Ocel pasova 11373 80x5mm</t>
  </si>
  <si>
    <t>R-766661132-1</t>
  </si>
  <si>
    <t>Dvere vchodove plast 2kr 1400/2100 d1</t>
  </si>
  <si>
    <t>R-766661132-2</t>
  </si>
  <si>
    <t>R-766661132-3</t>
  </si>
  <si>
    <t>Dvere vchodove plast 1kr 1000/2100 d2</t>
  </si>
  <si>
    <t>R-766661132-4</t>
  </si>
  <si>
    <t>Dvere vchodove plast 1kr 900/2450 d4</t>
  </si>
  <si>
    <t>Dvere vchodove plast 1kr 1200/2100 d3</t>
  </si>
  <si>
    <t>Okno plast 1600x1300 o1,s1</t>
  </si>
  <si>
    <t>Okno plast 1000x1300 o1,s1</t>
  </si>
  <si>
    <t>Okno plast 900x1200 o1,s1</t>
  </si>
  <si>
    <t>H-61162844-2</t>
  </si>
  <si>
    <t>H-61162843-2</t>
  </si>
  <si>
    <t>Dvere vnitrni kazetove fol pln 90x197 (1)</t>
  </si>
  <si>
    <t>Dvere vnitrni kazetove fol pln 80x197 (2) (3)</t>
  </si>
  <si>
    <t>Dvere vnitrni hladke fol pln 90x197 (4)</t>
  </si>
  <si>
    <t>Dvere vnitrni hladke fol pln 80x197 (5)</t>
  </si>
  <si>
    <t>Dvere vnitrni hladke fol pln 70x197 (6)</t>
  </si>
  <si>
    <t>H-61162842-2</t>
  </si>
  <si>
    <t>Dvere vnitrni kazetove fol pln 70x197 (7)</t>
  </si>
  <si>
    <t>H-55147052-1</t>
  </si>
  <si>
    <t>H-55147055-1</t>
  </si>
  <si>
    <t>Madlo invalidni rovne bile 50 cm</t>
  </si>
  <si>
    <t>Madlo invalidni rovne bile 80 cm</t>
  </si>
  <si>
    <t>(5,8*3,2)+(8*3)+(6,2*3,2)-(1,5*0,4/2)+(2*3,3*3)+(10,5*3,3) +</t>
  </si>
  <si>
    <t xml:space="preserve"> + (10,5*2,9)+(2*10,5*4,6/2) - (2*3,9*1,7/2) + (20*3,2)-(6*0,4/2)</t>
  </si>
  <si>
    <t xml:space="preserve"> ((2,1+2,1+0,9)*0,4)+((1,2+1,2+0,9)*0,1)+(2,1+2,1+1)*0,1) +</t>
  </si>
  <si>
    <t xml:space="preserve"> + (2*(1,3+1,3+1,6)*0,2)+(1,3+1,3+1)*0,2)+((2,1+2,1+1,15)*0,15) +</t>
  </si>
  <si>
    <t xml:space="preserve"> + ((1,2+1,2+1,2)*0,3)+(1,4*0,3)+(2*(1,2+1,2+0,9)*0,1)</t>
  </si>
  <si>
    <t xml:space="preserve"> - ( (2,8*2,4)+(2*0,9*1,2)+1*2)+(3,45*3)+(1*2)+(0,8*0,6)+(0,4*0,6) )</t>
  </si>
  <si>
    <t xml:space="preserve"> - ( (2*1,6*1,3)+(1*1,3)+(1,15*2)+(1,405*1,95)+(1,36*2,2) )</t>
  </si>
  <si>
    <t xml:space="preserve"> - ( (1*1,3)+(1,2*2,1)+(1*2,1)+(1,5*1,3)+(2*0,9*1,2) )</t>
  </si>
  <si>
    <t>osteni</t>
  </si>
  <si>
    <t>odpocty</t>
  </si>
  <si>
    <t>Zaruben oblozkova fol. buk -170mm 1kr. -900</t>
  </si>
  <si>
    <t>Zaruben oblozkova fol. buk -350mm 1kr. -900</t>
  </si>
  <si>
    <t>R-894215112-2</t>
  </si>
  <si>
    <t>((8+3,3+3,3)*0,25)</t>
  </si>
  <si>
    <t>Izolace polystyren deskami 5cm (venec)</t>
  </si>
  <si>
    <t>((8+3+3)*0,25*0,25)</t>
  </si>
  <si>
    <t>((8+7,4+3,3+3,3+3+3)*0,25)</t>
  </si>
  <si>
    <t>((8+3+3)/0,25*1*0,222)</t>
  </si>
  <si>
    <t>((8+3,3+3,3)*4*0,4*1,1)</t>
  </si>
  <si>
    <t>om.stuk.+osteni: (501,47+54,67)</t>
  </si>
  <si>
    <t>(1,675*1,2)+(5,6*2,1)+(3*2,1)+(2,6*3,5)+(5,065*2,1)+(5,065*2,1) +</t>
  </si>
  <si>
    <t xml:space="preserve"> + (1,375*0,8)+(1,375*2,1)+(6,55*1,8)+(6,55*2,1)+(5,175*4,1) +</t>
  </si>
  <si>
    <t xml:space="preserve"> + (1*0,4)+(1*1,7)+(1*1,35)+(1,5*1,65)+(1,5*2,1)</t>
  </si>
  <si>
    <t xml:space="preserve"> + (1,45*1,85)+(1,45*1,15)+(1,35*1,875)+(2*0,9*0,4)+(2*0,9*1,7) +</t>
  </si>
  <si>
    <t xml:space="preserve"> + (0,5*2,1)-(0,3*0,5)+(5,175*2,1)+(5,675*2,1)-(8*0,8*1,4) +</t>
  </si>
  <si>
    <t>sdk prizemi</t>
  </si>
  <si>
    <t>sdk podkr. steny</t>
  </si>
  <si>
    <t>sdk podkr. strop</t>
  </si>
  <si>
    <t>((1,675+3)*1,2)+(2,6*0,3)+(2*(0,3+1,2)/2*1,025)+((2,6+2,475)*0,4)</t>
  </si>
  <si>
    <t>((1,375+1,2)*2,6)-(0,8*2)+((3,725+3,725)*2,6)-(2*1,5*1,4/2)</t>
  </si>
  <si>
    <t>(5,065*1,2)-(2*0,8*2)+((1,375+2,4)*2,6)-(1,5*1,4/2)+(1,375*1,2)-(0,8*2)</t>
  </si>
  <si>
    <t>(3,45*2,6)-(1,5*1,4/2)+(6,55*1,2)+(1,45*1,865)+(2,715*2,6)-(0,9*0,73/2)</t>
  </si>
  <si>
    <t>(0,9*2,6)+(0,9*1,6)+(2*1,65*2,6)-(2*1,2*1/2)-(0,7*2)</t>
  </si>
  <si>
    <t xml:space="preserve"> - ( (1,45*1,865)+(2,715*2)-(0,2*0,135/2) ) +((1,35+1,35+1,875)*0,6)</t>
  </si>
  <si>
    <t>((1,65+1+1)*2,6)-(0,7*2)-(1*1)-(1,2*1/2)</t>
  </si>
  <si>
    <t>(5,875*1,2)+(5,175*1,2) + (1,5*1,2)</t>
  </si>
  <si>
    <t xml:space="preserve"> - ( (0,9*2)+(0,9*1,6)+(2*1,65*2)-(2*0,5*0,45/2)-(0,7*2) )</t>
  </si>
  <si>
    <t xml:space="preserve"> -( ((0,9+1,65)*2*1,5)-(0,7*1,5) ) + ((1,35+1)*0,6) )</t>
  </si>
  <si>
    <t xml:space="preserve"> - ( ((1,65+1+1)*2)-(0,7*2)-(1*0,4)-(0,5*0,4/2))</t>
  </si>
  <si>
    <t>Schody drevene stupne a zabradli ocel nosnik</t>
  </si>
  <si>
    <t>Tesar mtz svorniku,sroubu dl -300mm</t>
  </si>
  <si>
    <t>Doplneni tesar vazby hranoly -120cm2</t>
  </si>
  <si>
    <t>Doplneni tesar vazby hranoly -224cm2</t>
  </si>
  <si>
    <t>Doplneni tesar vazby hranoly -450cm2</t>
  </si>
  <si>
    <t>Doplneni tesar vazby hranoly 450cm2-</t>
  </si>
  <si>
    <t>Hranol sm 1 180x250 200-390</t>
  </si>
  <si>
    <t>Zabedneni strech des osb pd tl 18mm</t>
  </si>
  <si>
    <t>Podlahy z desek osb pd tl 15mm</t>
  </si>
  <si>
    <t>Podlahy z desek osb pd tl 22mm</t>
  </si>
  <si>
    <t>Pricky sdk w115 12,5+12,5 gkb 205mm</t>
  </si>
  <si>
    <t>Pricky sdk w111 12,5 gkb 75mm</t>
  </si>
  <si>
    <t>Pricky sdk w111 12,5 gkbi 75mm</t>
  </si>
  <si>
    <t>Pricky sdk w111 12,5 gkbi 125mm</t>
  </si>
  <si>
    <t>Podhledy sdk d112 15 gkf</t>
  </si>
  <si>
    <t>Podhledy sdk d112 15 gkfi</t>
  </si>
  <si>
    <t>Podhledy sdk d112 15 gkb</t>
  </si>
  <si>
    <t>Podhledy sdk d113 15 gkbi</t>
  </si>
  <si>
    <t>Podkr sdk k311 sik dr 1vr gkb 15</t>
  </si>
  <si>
    <t>Podkr sdk k311 sik dr 1vr gkbi 15</t>
  </si>
  <si>
    <t>Klemp dmtz lem zdi tk+kr pl 660 45s</t>
  </si>
  <si>
    <t>Odstr kryt draz na sucho k pouziti</t>
  </si>
  <si>
    <t>Odstr hrebenac mal zvetrala k pouziti</t>
  </si>
  <si>
    <t>Odstr kryt vlc vln konstr k pouziti</t>
  </si>
  <si>
    <t>Zastr bramac draz na sucho jedn mtz</t>
  </si>
  <si>
    <t>Zastr bramac draz na sucho jedn</t>
  </si>
  <si>
    <t>Hreben bramac draz na sucho mtz</t>
  </si>
  <si>
    <t>Narozi bramac draz na sucho mtz</t>
  </si>
  <si>
    <t>Zakonc stit hran bramac draz mtz</t>
  </si>
  <si>
    <t>Zakonc stit hran bramac draz</t>
  </si>
  <si>
    <t>Plosina stoupaci bramac s 88cm</t>
  </si>
  <si>
    <t>Dvere kpl oc zar -0,8m 1kr</t>
  </si>
  <si>
    <t>Dvere kpl oc zar 0,8m- 1kr</t>
  </si>
  <si>
    <t>Kovani cobra laura ms klika</t>
  </si>
  <si>
    <t>Kovani cobra laura ms wc</t>
  </si>
  <si>
    <t>Prah dveri 1kr s -10cm</t>
  </si>
  <si>
    <t>Prah dub dl 72 sir 10cm</t>
  </si>
  <si>
    <t>Prah dub dl 82 sir 10cm</t>
  </si>
  <si>
    <t>Prah dub dl 92 sir 10cm</t>
  </si>
  <si>
    <t>Okna kpl otev zazd ram -1,45m2 2kr</t>
  </si>
  <si>
    <t>Okna kpl otev zazd ram -2,5m2 3kr</t>
  </si>
  <si>
    <t>Okna kpl kyvna dr kce -1,45m2 1kr</t>
  </si>
  <si>
    <t>Lemovani velux 78x140 edw 1000</t>
  </si>
  <si>
    <t>Osteni velux 78x140 lsb</t>
  </si>
  <si>
    <t>Truhl parapet s -30 dl -100cm</t>
  </si>
  <si>
    <t>Des parap werzalit 1str vnitr-s250</t>
  </si>
  <si>
    <t>Kdk mtz atypu hmotnost celkem -100kg</t>
  </si>
  <si>
    <t>kg</t>
  </si>
  <si>
    <t>Uhelnik nerovnoram 11373 110x70x8mm</t>
  </si>
  <si>
    <t>Uhelnik nerovnoram 11373 140x90x8mm</t>
  </si>
  <si>
    <t>Kdk mtz atypu hmotnost celkem -500kg</t>
  </si>
  <si>
    <t>Nosnik ocel u 11373 oznac 16-24</t>
  </si>
  <si>
    <t>Kdk mtz atypu hmotnost celkem -50kg</t>
  </si>
  <si>
    <t>Plech 11375.1 15x1250x2500mm</t>
  </si>
  <si>
    <t>Sroub hruby 021301 4d 24x1000</t>
  </si>
  <si>
    <t>t ks</t>
  </si>
  <si>
    <t>Matice 6hran hrube 021601 24</t>
  </si>
  <si>
    <t>Podlozky presne 021702 b 26</t>
  </si>
  <si>
    <t>Podlahy povlak text pasy lepeni</t>
  </si>
  <si>
    <t>Koberec zatezovy brisbane</t>
  </si>
  <si>
    <t>Oprava unifil p tl 3mm</t>
  </si>
  <si>
    <t>Nater olejov truhlar kce 2l</t>
  </si>
  <si>
    <t>Nater imprg cf tesar kce 3</t>
  </si>
  <si>
    <t>Nater syntet beton 2+1e</t>
  </si>
  <si>
    <t>Nater syntet stena 2+1e+1pt</t>
  </si>
  <si>
    <t>Malba 2xpacok 1xbileni mistn v 3,8m</t>
  </si>
  <si>
    <t>Malba 1xprimal 1bar mistn v 3,8m</t>
  </si>
  <si>
    <t>Vnější úpravy :</t>
  </si>
  <si>
    <t>C-764331230-0</t>
  </si>
  <si>
    <t>C-764352203-0</t>
  </si>
  <si>
    <t>C-764359211-0</t>
  </si>
  <si>
    <t>C-764410240-0</t>
  </si>
  <si>
    <t>C-764410250-0</t>
  </si>
  <si>
    <t>C-764454202-0</t>
  </si>
  <si>
    <t>Klemp pz lem zdi tk rs 330</t>
  </si>
  <si>
    <t>Klemp pz zlab podok pul rs 330 dl5m-</t>
  </si>
  <si>
    <t>Klemp pz zlab kotlik konicky tr-100</t>
  </si>
  <si>
    <t>Klemp pz oplech parapet rs 250</t>
  </si>
  <si>
    <t>Klemp pz oplech parapet rs 330</t>
  </si>
  <si>
    <t>Klemp pz trouby odp kruh d100</t>
  </si>
  <si>
    <t>C-764392220-0</t>
  </si>
  <si>
    <t>Klemp pz uzlabi rs 330</t>
  </si>
  <si>
    <t>C-764339210-0</t>
  </si>
  <si>
    <t>Klemp pz lem komin vln kryt plocha</t>
  </si>
  <si>
    <t>(2,8*4*0,3) + (2,8*4,4*0,3) - (0,35*0,45*0,3) + (0,7*0,8*0,3) +</t>
  </si>
  <si>
    <t xml:space="preserve"> + (3,15*4*0,3) + (0,4*1*0,3) + (2,8*4,3*0,3) + (4,005*4*0,3) +</t>
  </si>
  <si>
    <t xml:space="preserve"> + ((2,6+2,25)/2*3*0,3) + ((2+1,7)/2*3*0,3) + (1,5*4*0,3) +</t>
  </si>
  <si>
    <t xml:space="preserve"> + (4,9*5,2*0,3) + (5,25*3,6*0,3) - (0,8*0,08*0,3)</t>
  </si>
  <si>
    <t xml:space="preserve"> + (5,25*3,6) - (0,8*0,08)</t>
  </si>
  <si>
    <t>(2,8*4) + (3,15*4) + (2,8*4,3) + (4,005*4) + (4,9*5,2) +</t>
  </si>
  <si>
    <t>(2,8*4) + (3,15*4) + (2,8*4,3) + (4,9*5,2) + (5,25*3,6) - (0,8*0,08)</t>
  </si>
  <si>
    <t>(0,9*1,2)</t>
  </si>
  <si>
    <t>Dmtz rolety, mrize  2m2-</t>
  </si>
  <si>
    <t>(4,4*3)+(5,1*3)+(4,4*4)+(4,7*3)+(4,4*4)+(5,3*5)+(5,7*4)</t>
  </si>
  <si>
    <t>((4,9+4,9+2,8)*2,58) - (0,45*2,58) - (1,1*2,2) - (0,9*2,2) + (2,8*0,18) +</t>
  </si>
  <si>
    <t xml:space="preserve">((4+2,8)*2*2,4) - (2*1,1*2,2) - (1,5*1,4) + </t>
  </si>
  <si>
    <t>((4+3,115)*2*2,4) - (0,9*2,1) -(1,1*2,1( - (1*1,3) +</t>
  </si>
  <si>
    <t>((2,8+4,3)*2*2,4) - (0,9*2,1) -(0,9*1,2) -(1*2) +</t>
  </si>
  <si>
    <t>((4,005+4)*2*2,4) - (2,76*2,1) - (0,9*2,1) - (2*1*2,1) +</t>
  </si>
  <si>
    <t>((1,5+3,9)*2*2,3) - (1,3*2,1) - (0,95*2,1) -(0,9*2,2) +</t>
  </si>
  <si>
    <t>((5,6+4,7)*2*3,3) -(2*1*2,2) -(0,9*2,2) -(2,8*2,9) -(1*2,1) +</t>
  </si>
  <si>
    <t>((5,25+0,3+3,6+3,6)*2,67) - (1*2,2) - (1,6*1,3) +</t>
  </si>
  <si>
    <t>((4,9+5,2)*2*2,67) - (4,9*2,67) -(0,95*2,1) -(0,9*2,2) -(1*1,3) -(1,6*1,3)  +</t>
  </si>
  <si>
    <t>(2,6*3,15) -(1*2,2) +(3*(2,7+3,15)/2) -(0,9*1,2) +(2,25*2,7) -(1*2,2) +</t>
  </si>
  <si>
    <t xml:space="preserve"> + (3,45*0,15) +(1,7*2,7) +(3*(2,7+3,15)/2) -(1*2,2) -)1*2,1) +(2,8*0,55)</t>
  </si>
  <si>
    <t>ostění</t>
  </si>
  <si>
    <t>(0,4*1,4) + ((2,1+2,1+1,3)*0,4) + ((2,1+2,1+0,9)*0,6) + ((2+2+1)*0,4) +</t>
  </si>
  <si>
    <t>((1,2+1,2+0,9)*0,45) + ((2,1+2,1+1)*0,5 + ((1,6+1,6+1,32)*0,33 +</t>
  </si>
  <si>
    <t>((1,6+1,6+1,46)*0,33) + ((2,1+2,1+(1,3+1,1)/2)*0,6) +</t>
  </si>
  <si>
    <t>((1,4+1,4+1,4)*0,2) + ((1,4+1,4+2)*0,2) + ((1,4+1,4+2)*0,2) +</t>
  </si>
  <si>
    <t xml:space="preserve"> + ((2,715+1,45)*2-(0,2*0,135/2)-(0,7*2) + (1,875*2)-(0,7*2) +</t>
  </si>
  <si>
    <t xml:space="preserve"> + (1,35+1)*2-(0,7*2) + (1,65*2)-(0,5*0,4/2) +</t>
  </si>
  <si>
    <t xml:space="preserve"> + ((0,6+3,275)*2)-(0,95*0,8/2)+(0,6*1,2)</t>
  </si>
  <si>
    <t>nad SDK 1.08-1.14</t>
  </si>
  <si>
    <t xml:space="preserve"> ((4+1,2)*2*(2,67-2,45) + ((2,7+0,85)*2*(2,67-2,45) + </t>
  </si>
  <si>
    <t xml:space="preserve"> + ((2,7+1,92)*2*0,22) + ((0,9+1,675)*2*0,22) + ((1,73+1,675)*2*0,22)</t>
  </si>
  <si>
    <t>((3+1,5)*2*2,67)-(1,4*2,1)-(0,9*2) + ((5,6+4,7)*2*2,67)-(3*0,8*2) -</t>
  </si>
  <si>
    <t xml:space="preserve"> - (0,9*2) + ((2,6+3,5)*0,4) + (5,25+5,2)*2,*2,67)+((2+1,5)*2*2,67) -</t>
  </si>
  <si>
    <t xml:space="preserve"> - (2*0,9*2,1)-(2*0,8*2)-(1,6*1,3) + ((4,9+3,8)*2*2,67)-(0,8*2) -</t>
  </si>
  <si>
    <t xml:space="preserve"> -(1,6*1,3)-(1*1,3) + ((1,875+1,5)*2*2,67)-(0,8*2) + ((4+1,2)*2*2,45) -</t>
  </si>
  <si>
    <t xml:space="preserve"> -(2*0,8*2)-(3*0,7*2) + ((1,3+1,23)*2*2,45)-(0,85*0,25)-(2*0,7*2) +</t>
  </si>
  <si>
    <t xml:space="preserve"> + ((1,4+0,85)*2*2,45-(0,85*0,25)-(0,7*2) + ((1,2+1,23)*2*2,45)-</t>
  </si>
  <si>
    <t xml:space="preserve"> -(1,2*0,25)-(2*0,7*2) + ((1,4+1,2)*2*2,45-(1,2*0,25)-(0,7*2) +</t>
  </si>
  <si>
    <t xml:space="preserve"> + ((0,9+1,675)*2*2,45)-(0,7*2) + ((1,73+1,675)*2*2,45)-(0,8*2) +</t>
  </si>
  <si>
    <t xml:space="preserve"> + ((3,115+0,4+4)*2*2,67)-(0,8*2)-(1,1*2)-(1*1,3) + </t>
  </si>
  <si>
    <t xml:space="preserve"> + ((5,775+3+0,3)-(0,8*2)-(0,9*2)-(2,5*2,125) + ((2,32+2,8)*2*2,67)-</t>
  </si>
  <si>
    <t xml:space="preserve"> -(0,7*2)-(0,8*2)-(0,9*1,2) + ((2,8+1,875)*2*2,67)-(3*0,7*2) +</t>
  </si>
  <si>
    <t xml:space="preserve"> + ((0,9+1,825)*2*2,67)-(0,7*2) + ((2,8+4)*2*2,67)-(2*0,9*2)-</t>
  </si>
  <si>
    <t xml:space="preserve"> -(1*1,3) + ((4,7+2,8)*2*2,67)-(0,7*2)-(0,9*2)-(2,5*2,125) +</t>
  </si>
  <si>
    <t>1.n.p.</t>
  </si>
  <si>
    <t>2.n.p.</t>
  </si>
  <si>
    <t xml:space="preserve"> -(2*1,5*1,4/2) + (5,065*2,6) + (2,4*2,6)-(1,4*1,5/2) +</t>
  </si>
  <si>
    <t xml:space="preserve"> + (3,45*2,6)-(1,4*1,5/2) + ((2,715+1,45)*2,6)-(0,7*2)-(0,735*0,87/2)+</t>
  </si>
  <si>
    <t xml:space="preserve"> + (1,875*2,6)-(0,7*2) + ((1,35+1)*2,6)-(0,7*2) + (1,65*2,6)-</t>
  </si>
  <si>
    <t xml:space="preserve"> (1,05*1,2/2) + (2*7,3*2,6)-(4*1,4*1,4/2)-(0,8*2)-(1*2,1)-(2*0,9*1,2)+</t>
  </si>
  <si>
    <t xml:space="preserve"> +(0,5*2,6) + (3,275+3,275+1,5)*2,6)-(2*1,5*1,4/2)-(1*2,1)</t>
  </si>
  <si>
    <t xml:space="preserve"> - obklad na zdivu -120,08 </t>
  </si>
  <si>
    <t>((2,1+2,1+1,1)*0,5)+((2,1+2,1+1,4)*0,05)+(2*(2,1+2,1+1)*0,35) +</t>
  </si>
  <si>
    <t xml:space="preserve"> + ((2,1+2,1+0,9)*0,25)+((1,4+1,4+1,8)*0,35)+((2,1+2,1+1)*0,5) +</t>
  </si>
  <si>
    <t xml:space="preserve"> + ((1,4+1,4+1,8)*0,35)+((1,4+1,4+1,2)*0,35)+((2,1+2,1+1)*0,65) +</t>
  </si>
  <si>
    <t xml:space="preserve"> + ((2,1+2,1+1)*0,65)+((2,1+2,1+1)*0,6)+((2,1+2,1+1,3)*0,6) +</t>
  </si>
  <si>
    <t xml:space="preserve"> + ((2,55+2,55+1,2)*0,425)+((2,1+2,1+1)*0,4)+((1,2+1,2+0,9)*0,05) +</t>
  </si>
  <si>
    <t xml:space="preserve"> + ((2,1+2,1+1)*0,5)+((1,2+1,2+0,9)*0,4)+((2,1+2,1+0,9)*0,65) +</t>
  </si>
  <si>
    <t xml:space="preserve"> + ((2,1+2,1+1,1)*0,6)+((2,2+2,2+1)*0,7)+((1,3+1,3+1)*0,6) +</t>
  </si>
  <si>
    <t xml:space="preserve"> +((5,6+3,725+3,725)*2,6)-(1,2*2,4)-(3*0,7*2)-(0,8*2)-(0,9*2) -</t>
  </si>
  <si>
    <t xml:space="preserve"> + ((2,4+2,4+1,2)*0,3)+((2,1+2,1+1)*0,2)+(2*(1,2+1,2+0,9)*0,25 +</t>
  </si>
  <si>
    <t xml:space="preserve"> + ((2,1+2,1+1)*0,25)</t>
  </si>
  <si>
    <t xml:space="preserve"> (1,45*2,715)+-(0,45*0,45)+(0,9*1,65)+(0,9*1,65)+(1*1,65)</t>
  </si>
  <si>
    <t>((1+1+0,9)*2) + ((2,715+1,45)*2*0,1)+((1+1+1,45)*2) +</t>
  </si>
  <si>
    <t xml:space="preserve"> + ((1,6+0,9)*2*0,1) + ((1,6+0,9)*2*0,1) + ((1,6+1)*2*0,1)</t>
  </si>
  <si>
    <t>((2,1+2,1+0,9)*0,3) + ((2,9+2,8+2,9)*0,6) + ((2,1+2,1+1)*0,6) +</t>
  </si>
  <si>
    <t>((1,2+1,2+0,9)*0,1 + (2*((2,1+2,1+1)*0,1) + ((3+3+3,45)*0,2)</t>
  </si>
  <si>
    <t>(12*0,5)</t>
  </si>
  <si>
    <t>(6*3,45) + (4,5*8,4)</t>
  </si>
  <si>
    <t>(6*3,45) + (7,4) + (8*4,5) + (17*4,8) + (15*1,05)</t>
  </si>
  <si>
    <t>(3*10,4)</t>
  </si>
  <si>
    <t>(2,8*4,3)</t>
  </si>
  <si>
    <t>(4,5*8,4)</t>
  </si>
  <si>
    <t>(2*7,4*20,4) - (8,4*0,7) - (4*1,9*3,65/2) + (2*3,8*2,7/2) -</t>
  </si>
  <si>
    <t xml:space="preserve"> - (0,45*0,6) - (0,5*0,65)</t>
  </si>
  <si>
    <t>(16,4) + (4*3,65)</t>
  </si>
  <si>
    <t>krov</t>
  </si>
  <si>
    <t>L 140/90/8 ((2*5,5) + (2*6))*14,04</t>
  </si>
  <si>
    <t>L 110/70/8 ((2*5,9) + (2*6,5))*10,95</t>
  </si>
  <si>
    <t>U200 (4*7,3)*25,3</t>
  </si>
  <si>
    <t>(10*2,2) + (16,5)</t>
  </si>
  <si>
    <t>stažení zdí</t>
  </si>
  <si>
    <t>R-767651101-1</t>
  </si>
  <si>
    <t>Vrata sekcní 2500/2125, proskl. pas</t>
  </si>
  <si>
    <t>H-53395060-2</t>
  </si>
  <si>
    <t>Patka kotevni pro sloupek</t>
  </si>
  <si>
    <t>Osazeni ventilaci 0,1m2</t>
  </si>
  <si>
    <t>C-959791114-2</t>
  </si>
  <si>
    <t>Vetraci trouby novodur js 150 mm</t>
  </si>
  <si>
    <t>dtto demontaz</t>
  </si>
  <si>
    <t>(2*7,4*20,4) - (10,5*1,45) - (4*1,9*3,65/2) + (2*3,8*2,7/2) -</t>
  </si>
  <si>
    <t xml:space="preserve"> - (0,45*0,6) - (0,5*0,65) - (8*0,8*1,4) - (0,46*0,61)</t>
  </si>
  <si>
    <t xml:space="preserve"> + (10,5*4,85) - 291,84</t>
  </si>
  <si>
    <t>(4*3,65)</t>
  </si>
  <si>
    <t>(4*4,8)</t>
  </si>
  <si>
    <t>(2*4,9)</t>
  </si>
  <si>
    <t>H-61114790-1</t>
  </si>
  <si>
    <t>Vylez stresni velux 46x61 gvk</t>
  </si>
  <si>
    <t>H-59244129-0</t>
  </si>
  <si>
    <t>Taska bramac odvetr z uh vc krytu</t>
  </si>
  <si>
    <t>sada</t>
  </si>
  <si>
    <t>H-59244131-0</t>
  </si>
  <si>
    <t>Spojka pruzna odvetr bramac js 100mm</t>
  </si>
  <si>
    <t>C-766694121-0</t>
  </si>
  <si>
    <t>Truhl parapet s 30- dl -100cm</t>
  </si>
  <si>
    <t>C-766694122-0</t>
  </si>
  <si>
    <t>Truhl parapet s 30- dl -160cm</t>
  </si>
  <si>
    <t>Des parap werzalit 1str vnitr-s500</t>
  </si>
  <si>
    <t>H-60775514-2</t>
  </si>
  <si>
    <t>Vylez skladaci schody triant lux ei15 therm</t>
  </si>
  <si>
    <t>Okno stresni velux 78x140 gpu m08 0060gr</t>
  </si>
  <si>
    <t>((4*10,5) + (4*20)) * 6,28</t>
  </si>
  <si>
    <t>H-13358535-1</t>
  </si>
  <si>
    <t>Ocel pasova 11373 80x10mm</t>
  </si>
  <si>
    <t>((4*10,5) + (4*20))</t>
  </si>
  <si>
    <t>odvetrani podlahy</t>
  </si>
  <si>
    <t>stazeni zdi</t>
  </si>
  <si>
    <t>(2*(2,8+3,12+4+4+9,15+3+4,3+2,8)*0,2) + (1,2*0,2)</t>
  </si>
  <si>
    <t>(,18*(5,65*9)+(5,35*6)+(5,1*10)+(4,4*13)+3,97+1,1+2,8+(0,49*2) +</t>
  </si>
  <si>
    <t xml:space="preserve"> + (0,14*2,8*2) + (0,1*(3,1*7)+(1,8*6)</t>
  </si>
  <si>
    <t xml:space="preserve"> (2,1+2,1+1,4)*0,2)+(2,1+2,1+1)*0,2)+(2,1+2,1+1)*0,1) +</t>
  </si>
  <si>
    <t xml:space="preserve"> + (2,1+2,1+1,2)*0,1)+(2*(2,45+2,45+0,9)*0,1) +</t>
  </si>
  <si>
    <t>(18,425*3,8)-(0,7*1,1)</t>
  </si>
  <si>
    <t>dtto - satna + sdk: 556,14 -28,23 +</t>
  </si>
  <si>
    <t>Pripev kotevni lista izol nopova</t>
  </si>
  <si>
    <t>Hranol sm 1 s100-200 4000-6000</t>
  </si>
  <si>
    <t>C-762395000-0</t>
  </si>
  <si>
    <t>Tesar strechy spojovaci prostredky</t>
  </si>
  <si>
    <t xml:space="preserve"> + (2*(2,125+2,125+2,5)*0,3)+(2*(1,3+1,3+1,6)*0,3) +</t>
  </si>
  <si>
    <t xml:space="preserve"> + ((1,3+1,3+1)*0,3) + (2*(1,3+1,3+1)*0,1)+(4*(1,2+1,2+0,9)*0,15)</t>
  </si>
  <si>
    <t xml:space="preserve"> - (2*3,9*1,7/2) + (20*3,2)-(6*0,4/2) - otvory -36,16</t>
  </si>
  <si>
    <t>fasáda</t>
  </si>
  <si>
    <t>Nater vne sten fas sloz 2</t>
  </si>
  <si>
    <t>(7,4*3)+(4,4*(18,425+0,375))-(0,45*0,45)-(0,5*0,5)-(0,6*1,2) +</t>
  </si>
  <si>
    <t>(18,425*2,3)+(6,84*2,3)+(8,985*2,3)+(2,6*4,3)-(8*0,8*1,4)</t>
  </si>
  <si>
    <t>C-713131121-0</t>
  </si>
  <si>
    <t>Izol tepel stren prichyceni dratem</t>
  </si>
  <si>
    <t>(18,425*1,3)+(6,84*1,3)+(8,985*1,3)+(2*1*(1,3+0,3)/2)+(2,6*0,3)</t>
  </si>
  <si>
    <t xml:space="preserve"> + (18,425*1,1)+(6,84*1,1)+(8,985*1,1)</t>
  </si>
  <si>
    <t>( (141,42+81+46,9) *2)</t>
  </si>
  <si>
    <t>C-762311101-2</t>
  </si>
  <si>
    <t>Tesar ocel. spojovaci prvky tramu</t>
  </si>
  <si>
    <t>2* (18,82*9,15)+(2,8*,25)-(3,5*0,3)-(2,5*0,3)-(1,5*0,3)-(3,5*0,3) -</t>
  </si>
  <si>
    <t xml:space="preserve"> - (0,25*0,3)-(2,95*0,3)-(0,45*0,45)-(0,5*0,5)-(2,6*3,5) )</t>
  </si>
  <si>
    <t>pristavek venec</t>
  </si>
  <si>
    <t xml:space="preserve"> (2*3,3*0,4/2*0,3) + ((7,4+3,3+3,3)*0,25*0,3)</t>
  </si>
  <si>
    <t>((3,45-2,5)*2,125) + ((3,45*0,5) + (2*(0,25+1)/2*3,9)</t>
  </si>
  <si>
    <t>(1,45*2,1) + (0,25*2,1)</t>
  </si>
  <si>
    <t>(2*(0,4*2,1))</t>
  </si>
  <si>
    <t>(4*0,5*1,3)</t>
  </si>
  <si>
    <t>(2,125*,3*2)</t>
  </si>
  <si>
    <t>(2,8*0,2*0,3)</t>
  </si>
  <si>
    <t>(2,8*2,7) + (1*2,1) + (1,5*2,85)</t>
  </si>
  <si>
    <t>Pricky tvarnice porob presne tl 75mm</t>
  </si>
  <si>
    <t>(1,65*2,85) + (2,2*2,2) + (1,46*2) + (1,32*2) - (2*0,7*2) +</t>
  </si>
  <si>
    <t>(4*2,85) - (3*0,7*2)</t>
  </si>
  <si>
    <t>((1,1+0,9+3,8)*2,85) - (0,8*2) + (1,4*2,85)</t>
  </si>
  <si>
    <t xml:space="preserve"> + (1,23*2,85) +((0,9+1,9+2,8)*2,85) - (2*0,7*2)</t>
  </si>
  <si>
    <t>(3*2,9) + (3,38*2,85) +((6,54+4,42)*2,7) + (3,275*2,7) - (1,6*1,4/2) -</t>
  </si>
  <si>
    <t xml:space="preserve"> - (0,8*2) - (3*0,7*2)</t>
  </si>
  <si>
    <t xml:space="preserve"> + (0,5*2,7) + (3*0,45*2,7) + (2*0,9*(1,18+0,32))</t>
  </si>
  <si>
    <t>(3,275*2,9) - (1,6*1,4/2) - (1*2,1)</t>
  </si>
  <si>
    <t>((1,75+0,25+2,95+7,3)*2,9) - (3*1,6*1,4/2) - (1*2,05) - (1,25*2,6)</t>
  </si>
  <si>
    <t>(2*3,4*2,9) - (2*2,9*2,2/2)</t>
  </si>
  <si>
    <t>Izolace extrud polystyren desk 5cm (ocel.nosniky)</t>
  </si>
  <si>
    <t>(9,15*3,05) - (2*(2,3*2,1/2)) + (18,4*1,27) + (15,8*1,27) + (2,6*0,7) +</t>
  </si>
  <si>
    <t xml:space="preserve"> + (2*0,9*(0,7+1,27)/2)</t>
  </si>
  <si>
    <t>(3,725*2,67) - (1,6*1,5/2) - (2*0,8*2) - (1,375*2,67)</t>
  </si>
  <si>
    <t>(1,42*1,94) + (3,05*1,62) + (3*2,67) + (1,65*2,67) - (2*1,15*1/2) +</t>
  </si>
  <si>
    <t xml:space="preserve"> + (1,875*2,67) + (0,9*2,67)</t>
  </si>
  <si>
    <t>(3*2,67) - (1,15*1/2)</t>
  </si>
  <si>
    <t>(3,45*0,3*0,25) + (2,8*0,25*0,25)</t>
  </si>
  <si>
    <t>(2*3,45*,25) + (2*2,8*0,25)</t>
  </si>
  <si>
    <t>(0,5*0,5*0,8)</t>
  </si>
  <si>
    <t>(2*(2,9*0,3*0,14)) + (1,7*0,3*0,1)+(1,7*0,3*0,1)+(1,3*0,45*0,1) +</t>
  </si>
  <si>
    <t xml:space="preserve"> +(1,2*0,75*0,1)+(1,3*0,7*0,1)+(1,3*0,45*0,1)+(1,3*0,45*0,1) +</t>
  </si>
  <si>
    <t xml:space="preserve"> + (1,3*0,8*0,1)+(1,3*0,8*0,1)+(1,3*0,3*0,1)+(1,3*0,75*0,1) +</t>
  </si>
  <si>
    <t xml:space="preserve"> + (1,5*0,375*0,1)+(1,3*0,75*0,1)+(1,2*0,25*0,1)+(2*(1,2*0,375*0,1))</t>
  </si>
  <si>
    <t>(2*18,425*0,3)</t>
  </si>
  <si>
    <t>(0,13* (7,4*3)+(2,8*0,35)+(5,6*4,7)+(4,9*9,15)+(3,95*0,35)+(4*1,5) +</t>
  </si>
  <si>
    <t xml:space="preserve"> + (4*4,005)+(3,115*4)+(2,8*4)+(4,7*2,8)+(4,3*2,8) )</t>
  </si>
  <si>
    <t>(0,08* (7,4*3)+(2,8*0,35)+(2*1,1*0,6)+(2,5*0,3)+(1,4*0,3) +</t>
  </si>
  <si>
    <t xml:space="preserve"> +(5,6*4,7)+(2*1*0,45)+(4,9*9,15)+(3,95*0,35)+(1*0,45)+(0,9*0,25) +</t>
  </si>
  <si>
    <t xml:space="preserve"> +(4*1,5)+(1*0,75)+(4*4,005)+(1*0,75)+(1,15*0,375)+(1,46*0,3) +</t>
  </si>
  <si>
    <t xml:space="preserve"> +(1,32*0,3)+(3,115*4)+((1,3+1,2)/2*0,8)+(1,2*0,5)+(1*0,7)+(1*0,35) +</t>
  </si>
  <si>
    <t xml:space="preserve"> (7,4*3)+(2,8*0,35)+(2*1,1*0,6)+(3,45*0,3)+(1,4*0,3) +</t>
  </si>
  <si>
    <t xml:space="preserve"> +(4*1,5)+(1*0,75)+(4*4,005)+(1*0,75)+(1,8*0,75)+(1,46*0,3) +</t>
  </si>
  <si>
    <t xml:space="preserve"> + (2,8*4)+(1,1*0,8)+(1,1*0,7)+(5*2,8)+(4,3*2,8)+(0,9*0,75)+(1*0,6)</t>
  </si>
  <si>
    <t xml:space="preserve"> (2*182,02)</t>
  </si>
  <si>
    <t xml:space="preserve"> (182,02*1,1)</t>
  </si>
  <si>
    <t xml:space="preserve"> (2,8*4)+(1,1*0,8)+(1,1*0,7)+(5*2,8)+(4,3*2,8)+(0,9*0,75)+(1*0,6) )</t>
  </si>
  <si>
    <t>Obl sloup sdk k255 16x16cm gkf 12,5</t>
  </si>
  <si>
    <t xml:space="preserve"> +(3,95*0,35)+(1*0,35)+(1*0,05)+(4,9*3,8)-(1,25*0,9)+(1,35*0,9) +</t>
  </si>
  <si>
    <t xml:space="preserve"> (1,5*3)+(1,1*0,5)+(1,4*0,1)+(5,6*4,7)+(2*1*0,35)+(4,9*5,2) +</t>
  </si>
  <si>
    <t xml:space="preserve"> +(2*1,5)+(1,875*1,5)+(1,1*0,65)+(1,2*4)+(1*0,65)+(1,3*1,23)+</t>
  </si>
  <si>
    <t xml:space="preserve"> +(2,35*2,8)+(1*0,5)+(0,9*2,8)+(0,9*1)+(0,9*0,65)+(1,8*0,9)+</t>
  </si>
  <si>
    <t>a k c e :</t>
  </si>
  <si>
    <t>REKONSTRUKCE OBJEKTU</t>
  </si>
  <si>
    <t>BÝVALÉHO OBECNÍHO ÚŘADU</t>
  </si>
  <si>
    <t>V OBCI STARKOČ čp 26</t>
  </si>
  <si>
    <t>i n v e s t o :</t>
  </si>
  <si>
    <t>OBEC STARKOČ, STARKOČ 90</t>
  </si>
  <si>
    <t>286 01 ČÁSLAV</t>
  </si>
  <si>
    <t>Ú S T Ř E D N Í  V Y T Á P Ě N Í</t>
  </si>
  <si>
    <t>NÁVRH OTOPNÉHO SYSTÉMU</t>
  </si>
  <si>
    <t>Otopný systém navržen o teplotním spádu 55/45C.</t>
  </si>
  <si>
    <t>1. N P :</t>
  </si>
  <si>
    <t>-101-</t>
  </si>
  <si>
    <t>ZÁDVEŘÍ</t>
  </si>
  <si>
    <t>20C</t>
  </si>
  <si>
    <t>5,0m2</t>
  </si>
  <si>
    <t>1012W</t>
  </si>
  <si>
    <t>RADIK typ 22VK v600 d1200</t>
  </si>
  <si>
    <t>-102-</t>
  </si>
  <si>
    <t>HALA</t>
  </si>
  <si>
    <t>27,0m2</t>
  </si>
  <si>
    <t>591W</t>
  </si>
  <si>
    <t>RADIK typ 22VK v600 d800</t>
  </si>
  <si>
    <t>-103-</t>
  </si>
  <si>
    <t>KANCELÁŘ</t>
  </si>
  <si>
    <t>25,1m2</t>
  </si>
  <si>
    <t>1624W</t>
  </si>
  <si>
    <t>2xRADIK typ 22VK v600 d1200</t>
  </si>
  <si>
    <t>-104-</t>
  </si>
  <si>
    <t>17,5m2</t>
  </si>
  <si>
    <t>1338W</t>
  </si>
  <si>
    <t>2xRADIK typ 22VK v600 d1000</t>
  </si>
  <si>
    <t>-105-</t>
  </si>
  <si>
    <t>2,5m2</t>
  </si>
  <si>
    <t>50W</t>
  </si>
  <si>
    <t>výkon v místnosti -103-</t>
  </si>
  <si>
    <t>-106-</t>
  </si>
  <si>
    <t>ČAJ.KUCHYŇKA</t>
  </si>
  <si>
    <t>3,2m2</t>
  </si>
  <si>
    <t>66W</t>
  </si>
  <si>
    <t>-107-</t>
  </si>
  <si>
    <t>TECH.MÍSTNOST</t>
  </si>
  <si>
    <t>15C</t>
  </si>
  <si>
    <t>3,3m2</t>
  </si>
  <si>
    <t>242W</t>
  </si>
  <si>
    <t>RADIK typ 22VK v600 d400</t>
  </si>
  <si>
    <t>-108-</t>
  </si>
  <si>
    <t>CHODBA</t>
  </si>
  <si>
    <t>5,3m2</t>
  </si>
  <si>
    <t>222W</t>
  </si>
  <si>
    <t>-109-</t>
  </si>
  <si>
    <t>PŘEDSÍŇ WC ŽENY</t>
  </si>
  <si>
    <t>1,6m2</t>
  </si>
  <si>
    <t>147W</t>
  </si>
  <si>
    <t>-110-</t>
  </si>
  <si>
    <t>WC ŽENY</t>
  </si>
  <si>
    <t>1,2m2</t>
  </si>
  <si>
    <t>154W</t>
  </si>
  <si>
    <t>-111-</t>
  </si>
  <si>
    <t>PŘEDSÍŇ WC MUŽI</t>
  </si>
  <si>
    <t>1,5m2</t>
  </si>
  <si>
    <t>24W</t>
  </si>
  <si>
    <t>-112-</t>
  </si>
  <si>
    <t>WC MUŽI</t>
  </si>
  <si>
    <t>1,7m2</t>
  </si>
  <si>
    <t>28W</t>
  </si>
  <si>
    <t>-113-</t>
  </si>
  <si>
    <t>ÚKLID</t>
  </si>
  <si>
    <t>25W</t>
  </si>
  <si>
    <t>-114-</t>
  </si>
  <si>
    <t>WC INVALIDÉ</t>
  </si>
  <si>
    <t>2,9m2</t>
  </si>
  <si>
    <t>48W</t>
  </si>
  <si>
    <t>-115-</t>
  </si>
  <si>
    <t>INFOCENTRUM</t>
  </si>
  <si>
    <t>14,6m2</t>
  </si>
  <si>
    <t>689W</t>
  </si>
  <si>
    <t>-116-</t>
  </si>
  <si>
    <t>SKLAD NÁŘADÍ</t>
  </si>
  <si>
    <t>18,3m2</t>
  </si>
  <si>
    <t>1836W</t>
  </si>
  <si>
    <t>RADIK typ 22VK v600 d1800</t>
  </si>
  <si>
    <t>I100: ((2*1,7)+(3*1,3)+(4*1,2)+(4*1,3)+(3*1,3)+(3*1,3)+(4*1,3)+(4*1,3)+</t>
  </si>
  <si>
    <t xml:space="preserve"> +(2*1,3)+(4*1,3)+(2*1,5)+(4*1,3)+(2*1,2)+(3*1,2)+(3*1,2) ) *0,00834</t>
  </si>
  <si>
    <t>I140: ((2*2*2,9) *0,0144</t>
  </si>
  <si>
    <t>((2*1,7)+(3*1,3)+(4*1,2)+(4*1,3)+(3*1,3)+(3*1,3)+(4*1,3)+(4*1,3)+</t>
  </si>
  <si>
    <t xml:space="preserve"> +(2*1,3)+(4*1,3)+(2*1,5)+(4*1,3)+(2*1,2)+(3*1,2)+(3*1,2) ) *0,1</t>
  </si>
  <si>
    <t>((2*2*2,9) *0,14</t>
  </si>
  <si>
    <t xml:space="preserve"> 179,86*0,00303*1,2</t>
  </si>
  <si>
    <t xml:space="preserve"> +(4*2,8)+(1*0,7)+(1,1*0,6)</t>
  </si>
  <si>
    <t>(5,775*3)+(2,8*0,35)+(5*2,8)</t>
  </si>
  <si>
    <t xml:space="preserve"> +(3,115*4)+(1*0,35)+(1,3*0,7)+(1,2*0,425)+(1*0,6)+</t>
  </si>
  <si>
    <t xml:space="preserve"> +(0,85*1,4)+(1,2*1,23)+(1,2*1,4)+(0,9*1,675)+(1,675*1,73)+</t>
  </si>
  <si>
    <t xml:space="preserve"> +(1,8*0,9)+(4*2,8)+(1*0,7)+(1,1*0,6)+(5*2,8)</t>
  </si>
  <si>
    <t xml:space="preserve"> +(2,8*0,35)+(2,35*2,8)+(1*0,5)+(0,9*2,8)+(0,9*1)+(0,9*0,65)+</t>
  </si>
  <si>
    <t xml:space="preserve"> +(3,115*4)+(1*0,35)+(1,3*0,7)+(1,2*0,425)+(1*0,6)+(5,775*3)+</t>
  </si>
  <si>
    <t>((0,6+0,6+2)*2)</t>
  </si>
  <si>
    <t>m. 1,06</t>
  </si>
  <si>
    <t>m. 1,07</t>
  </si>
  <si>
    <t>m. 1,09</t>
  </si>
  <si>
    <t>m. 1,10</t>
  </si>
  <si>
    <t>m. 1,11</t>
  </si>
  <si>
    <t>m. 1,12</t>
  </si>
  <si>
    <t>((1,85+1,5)*2*1,5)-(1*2)</t>
  </si>
  <si>
    <t>((1,3+1,23)*2*2)-(2*0,7*2)</t>
  </si>
  <si>
    <t>((0,85+1,4)*2*2)-(0,7*2)</t>
  </si>
  <si>
    <t>((1,2+1,23)*2*2)-(2*0,7*2)</t>
  </si>
  <si>
    <t>m. 1,13</t>
  </si>
  <si>
    <t>m. 1,14</t>
  </si>
  <si>
    <t>m. 1,15</t>
  </si>
  <si>
    <t>m. 1,18</t>
  </si>
  <si>
    <t>m. 1,19</t>
  </si>
  <si>
    <t>m. 1,20</t>
  </si>
  <si>
    <t>((1,2+1,4)*2*2)-(0,7*2)</t>
  </si>
  <si>
    <t>((0,9+1,675)*2*1,5)-(0,7*1,5)</t>
  </si>
  <si>
    <t>((1,73+1,675)*2*2-(0,8*2)</t>
  </si>
  <si>
    <t>((0,4+0,4+1)*1,2)</t>
  </si>
  <si>
    <t>((2,8+1,875)*2*2)+(2*0,65*2)-(3*0,7*2)</t>
  </si>
  <si>
    <t>(1,825+0,9)*2*2)-(0,7*2)</t>
  </si>
  <si>
    <t>(2,2*1,2)</t>
  </si>
  <si>
    <t>m. 2,05</t>
  </si>
  <si>
    <t>m. 2,06</t>
  </si>
  <si>
    <t>m. 2,07</t>
  </si>
  <si>
    <t>m. 2,08</t>
  </si>
  <si>
    <t>m. 2,09</t>
  </si>
  <si>
    <t>m. 2,10</t>
  </si>
  <si>
    <t>m. 2,12</t>
  </si>
  <si>
    <t>((2,715+1,45)*2*2)-(1,45*0,135)-(2*0,2*0,135/2)-(0,7*2)</t>
  </si>
  <si>
    <t>((1,35+1,875)*2*2)-(3*0,7*2)</t>
  </si>
  <si>
    <t>((0,9+1,65)*2*1,5)-(0,7*1,5)</t>
  </si>
  <si>
    <t>((1,35+1)*2,*2)-(2*0,7*2)</t>
  </si>
  <si>
    <t>((1,65+1)*2*2)-(1*0,4)-(2*0,5*0,4/2)-(0,7*2)</t>
  </si>
  <si>
    <t>((0,6*3,275)*2)-(0,95*0,8/2)+(0,6*1,2)</t>
  </si>
  <si>
    <t>pod obkladem</t>
  </si>
  <si>
    <t xml:space="preserve">((0,6+0,6+2)*2) + ((1,85+1,5)*2*1,5)-(1*2) + </t>
  </si>
  <si>
    <t xml:space="preserve"> + (1,825+0,9)*2*2)-(0,7*2) + (2,2*1,2) +</t>
  </si>
  <si>
    <t xml:space="preserve"> + ((0,4+0,4+1)*1,2) + ((2,8+1,875)*2*2)+(2*0,65*2)-(3*0,7*2) +</t>
  </si>
  <si>
    <t xml:space="preserve"> + ((0,9+1,675)*2*1,5)-(0,7*1,5) + ((1,73+1,675)*2*2-(0,8*2) +</t>
  </si>
  <si>
    <t xml:space="preserve"> + ((1,2+1,23)*2*2)-(2*0,7*2) + ((1,2+1,4)*2*2)-(0,7*2) +</t>
  </si>
  <si>
    <t xml:space="preserve"> + ((1,3+1,23)*2*2)-(2*0,7*2) + ((0,85+1,4)*2*2)-(0,7*2) +</t>
  </si>
  <si>
    <t>((0,9+1,65)*2*2)-(0,9*0,4)-(0,7*2)-(2*0,5*0,4/2)</t>
  </si>
  <si>
    <t>(157,33*1,15)</t>
  </si>
  <si>
    <t>-117-</t>
  </si>
  <si>
    <t>ŠATNA</t>
  </si>
  <si>
    <t>24C</t>
  </si>
  <si>
    <t>6,6m2</t>
  </si>
  <si>
    <t>364W</t>
  </si>
  <si>
    <t>RADIK typ 22VK v600 d600</t>
  </si>
  <si>
    <t>-118-</t>
  </si>
  <si>
    <t>UMÝVÁRNA</t>
  </si>
  <si>
    <t>3,9m2</t>
  </si>
  <si>
    <t>92W</t>
  </si>
  <si>
    <t>RADIK typ 22VK v600 d500</t>
  </si>
  <si>
    <t>-119-</t>
  </si>
  <si>
    <t>WC</t>
  </si>
  <si>
    <t>33W</t>
  </si>
  <si>
    <t>výkon v místnosti -118-</t>
  </si>
  <si>
    <t>-120-</t>
  </si>
  <si>
    <t>DENNÍ MÍSTNOST</t>
  </si>
  <si>
    <t>12,4m2</t>
  </si>
  <si>
    <t>1015W</t>
  </si>
  <si>
    <t>-121-</t>
  </si>
  <si>
    <t>SKLAD ZAHR.TECH.</t>
  </si>
  <si>
    <t>13,1m2</t>
  </si>
  <si>
    <t>930W</t>
  </si>
  <si>
    <t>RADIK typ 22VK v600 d1000</t>
  </si>
  <si>
    <t>-201-</t>
  </si>
  <si>
    <t>12,1m2</t>
  </si>
  <si>
    <t>367W</t>
  </si>
  <si>
    <t>-202-</t>
  </si>
  <si>
    <t>ODDĹ.KLUBOVNA</t>
  </si>
  <si>
    <t>18,8m2</t>
  </si>
  <si>
    <t>667W</t>
  </si>
  <si>
    <t>2 x RADIK typ 22VK v600 d500</t>
  </si>
  <si>
    <t>-203-</t>
  </si>
  <si>
    <t>ARCHIV</t>
  </si>
  <si>
    <t>102W</t>
  </si>
  <si>
    <t>-204-</t>
  </si>
  <si>
    <t>KLUBOVNA SDH</t>
  </si>
  <si>
    <t>22,6m2</t>
  </si>
  <si>
    <t>786W</t>
  </si>
  <si>
    <t>2 x RADIK typ 22VK v600 d600</t>
  </si>
  <si>
    <t>-205-</t>
  </si>
  <si>
    <t>4,1m2</t>
  </si>
  <si>
    <t>105W</t>
  </si>
  <si>
    <t>-206-</t>
  </si>
  <si>
    <t>47W</t>
  </si>
  <si>
    <t>-207-</t>
  </si>
  <si>
    <t>41W</t>
  </si>
  <si>
    <t>-208-</t>
  </si>
  <si>
    <t>-209-</t>
  </si>
  <si>
    <t>1,4m2</t>
  </si>
  <si>
    <t>-210-</t>
  </si>
  <si>
    <t>44W</t>
  </si>
  <si>
    <t>-211-</t>
  </si>
  <si>
    <t>VELKÁ ZAS.MÍST.</t>
  </si>
  <si>
    <t>39,4m2</t>
  </si>
  <si>
    <t>2406W</t>
  </si>
  <si>
    <t>4 x RADIK typ 22VK v600 d800</t>
  </si>
  <si>
    <t>-212-</t>
  </si>
  <si>
    <t>4,9m2</t>
  </si>
  <si>
    <t>130W</t>
  </si>
  <si>
    <t>R  O  Z  P  O  Č  E  T</t>
  </si>
  <si>
    <t>M o n t á ž :</t>
  </si>
  <si>
    <t>kotelny</t>
  </si>
  <si>
    <t>Kč</t>
  </si>
  <si>
    <t>rozvodné potrubí</t>
  </si>
  <si>
    <t>armatury</t>
  </si>
  <si>
    <t>otopná tělesa</t>
  </si>
  <si>
    <t>topná zkouška 72hod</t>
  </si>
  <si>
    <t>izolace tepelné</t>
  </si>
  <si>
    <t>ÚSTŘEDNÍ VYTÁPĚNÍ  c e l k e m   BEZ DPH</t>
  </si>
  <si>
    <t>C 800-731 ÚSTŘEDNÍ VYTÁPĚNÍ - MONTÁŽ :</t>
  </si>
  <si>
    <t>731 24-9126</t>
  </si>
  <si>
    <t>Montáž plynových kotlů</t>
  </si>
  <si>
    <t>soubor</t>
  </si>
  <si>
    <t>Dle nabídky PROTHERM</t>
  </si>
  <si>
    <t>Panther Condens 25KKOB60ZB</t>
  </si>
  <si>
    <t>Set Thermolink P</t>
  </si>
  <si>
    <t>Připojovací vertikální adaptér pr.60/100mm</t>
  </si>
  <si>
    <t>Sestava komínová pr.60/100 černá</t>
  </si>
  <si>
    <t xml:space="preserve">Vykopavka v uzavr prostorach tr 1-4 pod podlahou </t>
  </si>
  <si>
    <t>Uloz sypaniny na skladku bez skladkovneho</t>
  </si>
  <si>
    <t>Tkus s kontrolním otvorem</t>
  </si>
  <si>
    <t>Koleno 2x45st pr80/125</t>
  </si>
  <si>
    <t>721</t>
  </si>
  <si>
    <t>Vnitřní kanalizace</t>
  </si>
  <si>
    <t>721000001</t>
  </si>
  <si>
    <t xml:space="preserve">HT trubka 110 vč.tvarovek a montáže </t>
  </si>
  <si>
    <t>721000002</t>
  </si>
  <si>
    <t xml:space="preserve">HT trubka 75 vč.tvarovek a montáže </t>
  </si>
  <si>
    <t>721000003</t>
  </si>
  <si>
    <t xml:space="preserve">HT trubka 50 vč.tvarovek a montáže </t>
  </si>
  <si>
    <t>721000004</t>
  </si>
  <si>
    <t xml:space="preserve">HT trubka 40 vč.tvarovek a montáže </t>
  </si>
  <si>
    <t>721000005</t>
  </si>
  <si>
    <t xml:space="preserve">KG trouba 100 vč. tvarovek a montáže </t>
  </si>
  <si>
    <t>721000006</t>
  </si>
  <si>
    <t xml:space="preserve">KG trouba 125 vč. tvarovek a montáže </t>
  </si>
  <si>
    <t>721000007</t>
  </si>
  <si>
    <t xml:space="preserve">Podlahová vpust </t>
  </si>
  <si>
    <t>A - zář. přisazené s krytem, 2x35W 840, Siluette, Siteco</t>
  </si>
  <si>
    <t>B - zář.přisazené s krytem, 2x49W 840, Siluette, Siteco</t>
  </si>
  <si>
    <t>C - přisazené s krytem, kz 2xTC-D 26W/840 Osram, ECG, Siteco</t>
  </si>
  <si>
    <t>D - přisazené s krytem, kz 2xTC-D 26W/840 Osram, IP54, ECG, Siteco</t>
  </si>
  <si>
    <t>721000008</t>
  </si>
  <si>
    <t xml:space="preserve">Sifon pračkový podomítkový </t>
  </si>
  <si>
    <t>721000009</t>
  </si>
  <si>
    <t>Sifon pisoáru P40 podlaha</t>
  </si>
  <si>
    <t>721000010</t>
  </si>
  <si>
    <t xml:space="preserve">Sprchová vanička akryl pur nízká </t>
  </si>
  <si>
    <t>721000011</t>
  </si>
  <si>
    <t xml:space="preserve">Čistící kus 110 </t>
  </si>
  <si>
    <t>721000012</t>
  </si>
  <si>
    <t xml:space="preserve">Čistící kus 75 </t>
  </si>
  <si>
    <t>721000013</t>
  </si>
  <si>
    <t xml:space="preserve">Čistící kus 50 </t>
  </si>
  <si>
    <t>721000014</t>
  </si>
  <si>
    <t xml:space="preserve">Ventilační hlavice 110 </t>
  </si>
  <si>
    <t>721000015</t>
  </si>
  <si>
    <t xml:space="preserve">Ventilační hlavice 75 </t>
  </si>
  <si>
    <t>721000016</t>
  </si>
  <si>
    <t xml:space="preserve">Izolace PiPo 110/30 </t>
  </si>
  <si>
    <t>721000017</t>
  </si>
  <si>
    <t xml:space="preserve">Izolace PiPo 75/30 </t>
  </si>
  <si>
    <t>721000018</t>
  </si>
  <si>
    <t xml:space="preserve">Izolace PiPo 50/30 </t>
  </si>
  <si>
    <t>721000019</t>
  </si>
  <si>
    <t xml:space="preserve">Izolace PiPo 40/30 </t>
  </si>
  <si>
    <t>721000020</t>
  </si>
  <si>
    <t xml:space="preserve">Montáž izolace celkem </t>
  </si>
  <si>
    <t>721000021</t>
  </si>
  <si>
    <t xml:space="preserve">Stavební přípomoce - sekání drážek </t>
  </si>
  <si>
    <t>soub.</t>
  </si>
  <si>
    <t>721000022</t>
  </si>
  <si>
    <t xml:space="preserve">Modul závěsného WC vč.ovládání,sedátka a WC </t>
  </si>
  <si>
    <t>kompl.</t>
  </si>
  <si>
    <t>721000023</t>
  </si>
  <si>
    <t xml:space="preserve">Dodávka invalidního WC zvýš. 50cm, vč.ovládání, sedátka a WC </t>
  </si>
  <si>
    <t>721000024</t>
  </si>
  <si>
    <t xml:space="preserve">Montáž závěsného modulu WC a připojení </t>
  </si>
  <si>
    <t>721000025</t>
  </si>
  <si>
    <t xml:space="preserve">Montáž invalidního záchodu WC a připojení </t>
  </si>
  <si>
    <t>721000026</t>
  </si>
  <si>
    <t xml:space="preserve">Dodávka madla invalid WC, dl. 550mm, bílé, 1x pevné, 1xsklopné, vč. osazení </t>
  </si>
  <si>
    <t>998721202R00</t>
  </si>
  <si>
    <t xml:space="preserve">Přesun hmot pro vnitřní kanalizaci, výšky do 12 m </t>
  </si>
  <si>
    <t>%</t>
  </si>
  <si>
    <t>Celkem za</t>
  </si>
  <si>
    <t>721 Vnitřní kanalizace</t>
  </si>
  <si>
    <t>722</t>
  </si>
  <si>
    <t>Vnitřní vodovod</t>
  </si>
  <si>
    <t>722000001</t>
  </si>
  <si>
    <t xml:space="preserve">PPR trubka 25 vč.tvarovek a montáže </t>
  </si>
  <si>
    <t>722000002</t>
  </si>
  <si>
    <t xml:space="preserve">PPR trubka 20 vč.tvarovek a montáže </t>
  </si>
  <si>
    <t>722000003</t>
  </si>
  <si>
    <t xml:space="preserve">Vyvedení výpustek 1/2' </t>
  </si>
  <si>
    <t>722000004</t>
  </si>
  <si>
    <t xml:space="preserve">Koleno 20x1/2' vnitřní záv. </t>
  </si>
  <si>
    <t>722000005</t>
  </si>
  <si>
    <t xml:space="preserve">Izolace potrubí 20/9 </t>
  </si>
  <si>
    <t>722000006</t>
  </si>
  <si>
    <t xml:space="preserve">Izolace potrubí 25/9 </t>
  </si>
  <si>
    <t>722000007</t>
  </si>
  <si>
    <t>722000008</t>
  </si>
  <si>
    <t xml:space="preserve">Nádrž Aquamat 200 l </t>
  </si>
  <si>
    <t>722000010</t>
  </si>
  <si>
    <t xml:space="preserve">Čerpadlo cirkulační Grundfos UP 15 </t>
  </si>
  <si>
    <t>722000011</t>
  </si>
  <si>
    <t xml:space="preserve">Kul.kohout 1' </t>
  </si>
  <si>
    <t>722000012</t>
  </si>
  <si>
    <t xml:space="preserve">Kul.kohout 5/4' </t>
  </si>
  <si>
    <t>722000013</t>
  </si>
  <si>
    <t xml:space="preserve">Kul.kohout 1/2' </t>
  </si>
  <si>
    <t>722000014</t>
  </si>
  <si>
    <t xml:space="preserve">Vyp.kul.kohout 1/2' </t>
  </si>
  <si>
    <t>722000015</t>
  </si>
  <si>
    <t xml:space="preserve">Zpět.klapka 1' </t>
  </si>
  <si>
    <t>722000016</t>
  </si>
  <si>
    <t xml:space="preserve">Zpět.klapka 5/4' </t>
  </si>
  <si>
    <t>722000017</t>
  </si>
  <si>
    <t xml:space="preserve">Filtr 5/4' </t>
  </si>
  <si>
    <t>722000018</t>
  </si>
  <si>
    <t xml:space="preserve">Filtr 1/2' </t>
  </si>
  <si>
    <t>722000019</t>
  </si>
  <si>
    <t xml:space="preserve">Pojistný ventil 3/4' k ohřívači vody </t>
  </si>
  <si>
    <t>722000020</t>
  </si>
  <si>
    <t xml:space="preserve">Pojistný ventil 1' k darlingu </t>
  </si>
  <si>
    <t>722000021</t>
  </si>
  <si>
    <t xml:space="preserve">manometr 0-10 bar </t>
  </si>
  <si>
    <t>722000022</t>
  </si>
  <si>
    <t xml:space="preserve">PPR přechod vně.25x3/4' </t>
  </si>
  <si>
    <t>722000023</t>
  </si>
  <si>
    <t xml:space="preserve">PPR přechod vně.25x1/2' </t>
  </si>
  <si>
    <t>722000024</t>
  </si>
  <si>
    <t xml:space="preserve">Vsuvka mosaz 5/4' </t>
  </si>
  <si>
    <t>722000025</t>
  </si>
  <si>
    <t xml:space="preserve">Vsuvka mosaz 3/4' </t>
  </si>
  <si>
    <t>722000026</t>
  </si>
  <si>
    <t xml:space="preserve">Rezerva na nepředvídané nákl </t>
  </si>
  <si>
    <t xml:space="preserve">Vsuvka mosaz 1/2' </t>
  </si>
  <si>
    <t>722000027</t>
  </si>
  <si>
    <t xml:space="preserve">Tkus mosaz 5/4' </t>
  </si>
  <si>
    <t xml:space="preserve"> + (2*1,6*1,3)+(3*1*1,3)+(4*0,9*1,2)</t>
  </si>
  <si>
    <t>(1,4*2,1)+(2*1*2,1)+(1,2*2,1)+(2*0,9*2,45)+(2*2,5*2,125) +</t>
  </si>
  <si>
    <t>(5,8*3,2)+(8*3)+(6,2*3,2)-(1,5*0,4/2)+(2*3,3*(3,2+3,9)/2) +</t>
  </si>
  <si>
    <t xml:space="preserve"> + (2*0,6*(0,7+0,2)/2)+(10,5*3,3)+(10,5*2,9)+(2*10,5*4,6/2) -</t>
  </si>
  <si>
    <t>722000028</t>
  </si>
  <si>
    <t xml:space="preserve">Tkus mosaz 3/4' </t>
  </si>
  <si>
    <t>722000029</t>
  </si>
  <si>
    <t xml:space="preserve">Šroubení 3/4' mosaz </t>
  </si>
  <si>
    <t>722000030</t>
  </si>
  <si>
    <t xml:space="preserve">Šroubení 5/4' mosaz </t>
  </si>
  <si>
    <t>722000031</t>
  </si>
  <si>
    <t xml:space="preserve">Šroubení 1/2' mosaz </t>
  </si>
  <si>
    <t>722000032</t>
  </si>
  <si>
    <t xml:space="preserve">Tlakový spínač VR 21 D </t>
  </si>
  <si>
    <t>722000033</t>
  </si>
  <si>
    <t xml:space="preserve">Montáž čerpadla a nádrže </t>
  </si>
  <si>
    <t>kpl.</t>
  </si>
  <si>
    <t>722000034</t>
  </si>
  <si>
    <t>Montáž-připojení ohřívače na vodovod vč.cirk.čerpadla</t>
  </si>
  <si>
    <t>722000035</t>
  </si>
  <si>
    <t>C-631313611-0</t>
  </si>
  <si>
    <t>Mazanina b 12cm tr b20</t>
  </si>
  <si>
    <t xml:space="preserve">Montáž závitových armatur celkem </t>
  </si>
  <si>
    <t>722000036</t>
  </si>
  <si>
    <t xml:space="preserve">Výlevka universal VL 70 </t>
  </si>
  <si>
    <t>722000037</t>
  </si>
  <si>
    <t xml:space="preserve">Montáž výlevky </t>
  </si>
  <si>
    <t>722000038</t>
  </si>
  <si>
    <t xml:space="preserve">Umyvadlo 55 cm vč.sifonu a vrutů </t>
  </si>
  <si>
    <t>722000039</t>
  </si>
  <si>
    <t xml:space="preserve">Umyvadlo pro těl.postižené vč.sifonu a vrutů </t>
  </si>
  <si>
    <t>722000040</t>
  </si>
  <si>
    <t xml:space="preserve">Montáž umyvadel </t>
  </si>
  <si>
    <t>722000041</t>
  </si>
  <si>
    <t xml:space="preserve">Rohový ventil 1/2'x3/8' </t>
  </si>
  <si>
    <t>722000042</t>
  </si>
  <si>
    <t xml:space="preserve">Pračkový kohout </t>
  </si>
  <si>
    <t>722000043</t>
  </si>
  <si>
    <t xml:space="preserve">Protizámrzný ventil Kemper </t>
  </si>
  <si>
    <t>722000044</t>
  </si>
  <si>
    <t xml:space="preserve">Sprchový kout standard 80x80cm </t>
  </si>
  <si>
    <t>722000045</t>
  </si>
  <si>
    <t xml:space="preserve">Baterie umyvadlová stojánková páková </t>
  </si>
  <si>
    <t>722000046</t>
  </si>
  <si>
    <t>Baterie dřezová a výlevková</t>
  </si>
  <si>
    <t>722000047</t>
  </si>
  <si>
    <t xml:space="preserve">Ventil pisoárový tlačítkový </t>
  </si>
  <si>
    <t>722000048</t>
  </si>
  <si>
    <t>Montáž dřezu nerez D50</t>
  </si>
  <si>
    <t>722000049</t>
  </si>
  <si>
    <t>Montáž baterií umyvadl</t>
  </si>
  <si>
    <t>722000050</t>
  </si>
  <si>
    <t xml:space="preserve">Montáž ventilů pro baterie a pračku </t>
  </si>
  <si>
    <t>722000051</t>
  </si>
  <si>
    <t xml:space="preserve">Montáž baterií dřez a výlevka </t>
  </si>
  <si>
    <t>722000052</t>
  </si>
  <si>
    <t xml:space="preserve">Tlaková zkouška potrubí vč.desinfekce </t>
  </si>
  <si>
    <t>998722202R00</t>
  </si>
  <si>
    <t xml:space="preserve">Přesun hmot pro vnitřní vodovod, výšky do 12 m </t>
  </si>
  <si>
    <t>722 Vnitřní vodovod</t>
  </si>
  <si>
    <t>723</t>
  </si>
  <si>
    <t>Vnitřní plynovod</t>
  </si>
  <si>
    <t>723000001</t>
  </si>
  <si>
    <t xml:space="preserve">Provedení plynovodu včetně výchozí revize </t>
  </si>
  <si>
    <t>kpl</t>
  </si>
  <si>
    <t>723000002</t>
  </si>
  <si>
    <t xml:space="preserve">Plynoměrná soustava do HUP, regulátor, kul.ventil </t>
  </si>
  <si>
    <t>723000003</t>
  </si>
  <si>
    <t>Chránička ocel ve zdi dl. 1,0m</t>
  </si>
  <si>
    <t>723000004</t>
  </si>
  <si>
    <t>Chránička ocel ve zdi dl. 0,35m</t>
  </si>
  <si>
    <t>998723202R00</t>
  </si>
  <si>
    <t xml:space="preserve">Přesun hmot pro vnitřní plynovod, výšky do 12 m </t>
  </si>
  <si>
    <t>723 Vnitřní plynovod</t>
  </si>
  <si>
    <t>Kanalizace vnitrni - priloha</t>
  </si>
  <si>
    <t>Vodovod vnitrni - priloha</t>
  </si>
  <si>
    <t>Plynovod vnitrni - priloha</t>
  </si>
  <si>
    <t>Trubka souosá pr.60/100 - 2m</t>
  </si>
  <si>
    <t>998 73-1101</t>
  </si>
  <si>
    <t>Přesun hmot do výšky 6m</t>
  </si>
  <si>
    <t>998 73-1193</t>
  </si>
  <si>
    <t>Přesun hmot do vzdálenosti</t>
  </si>
  <si>
    <t>KOTELNA  m o n t á ž  m e z i s o u č e t</t>
  </si>
  <si>
    <t>733 22-3203</t>
  </si>
  <si>
    <t>Potrubí měděné 18x1,5</t>
  </si>
  <si>
    <t>733 22-3204</t>
  </si>
  <si>
    <t>Potrubí měděné22x1</t>
  </si>
  <si>
    <t>733 22-3205</t>
  </si>
  <si>
    <t>Potrubí měděné28x1,5</t>
  </si>
  <si>
    <t>733 22-4203</t>
  </si>
  <si>
    <t>Příplatek k ceně pr.18x1,5</t>
  </si>
  <si>
    <t>733 22-4204</t>
  </si>
  <si>
    <t>Příplatek k ceně pr.22x1</t>
  </si>
  <si>
    <t>733 22-4205</t>
  </si>
  <si>
    <t>Příplatek k ceně pr.28x1,5</t>
  </si>
  <si>
    <t>733 23-1104</t>
  </si>
  <si>
    <t>Kompenzátory pro měděné trubky</t>
  </si>
  <si>
    <t>kus</t>
  </si>
  <si>
    <t>733 29-1102</t>
  </si>
  <si>
    <t>Tlakové zkoušky potrubí</t>
  </si>
  <si>
    <t>998 73-3103</t>
  </si>
  <si>
    <t>998 73-3194</t>
  </si>
  <si>
    <t>ROZVODNÉ POTRUBÍ  m o n t á ž  m e z i s o u č e t</t>
  </si>
  <si>
    <t>734 20-9103</t>
  </si>
  <si>
    <t>Montáž armatur 1xzávit G1/2"</t>
  </si>
  <si>
    <t>734 20-9113</t>
  </si>
  <si>
    <t>Montáž armatur 2xzávit G1/2"</t>
  </si>
  <si>
    <t>734 22-1674</t>
  </si>
  <si>
    <t>Hlavice termostatická</t>
  </si>
  <si>
    <t>734 23-1615</t>
  </si>
  <si>
    <t>Kohout kulový uzavírací DN25</t>
  </si>
  <si>
    <t>734 26-1227</t>
  </si>
  <si>
    <t>Šroubení dvojregulační GI 1/2"</t>
  </si>
  <si>
    <t>734 29-1113</t>
  </si>
  <si>
    <t>Kohouty plnící a vypouštěcí  G 1/2"</t>
  </si>
  <si>
    <t>734 16-3412</t>
  </si>
  <si>
    <t>Filtr DN25</t>
  </si>
  <si>
    <t>734 32-1216</t>
  </si>
  <si>
    <t>Šroubení topenářské DN25</t>
  </si>
  <si>
    <t>998 73-4103</t>
  </si>
  <si>
    <t>998 73-4194</t>
  </si>
  <si>
    <t>ARMATURY  m o n t á ž  m e z i s o u č e t</t>
  </si>
  <si>
    <t>735 15-2571</t>
  </si>
  <si>
    <t>735 15-2572</t>
  </si>
  <si>
    <t>735 15-2573</t>
  </si>
  <si>
    <t>735 15-2575</t>
  </si>
  <si>
    <t>735 15-2577</t>
  </si>
  <si>
    <t>735 15-2579</t>
  </si>
  <si>
    <t>735 15-9230</t>
  </si>
  <si>
    <t>Montáž otopných těles dvouřadých</t>
  </si>
  <si>
    <t>998 73-5103</t>
  </si>
  <si>
    <t>998 73-5194</t>
  </si>
  <si>
    <t>OTOPNÁ TĚLESA  m o n t á ž  m e z i s o u č e t</t>
  </si>
  <si>
    <t>Dle nabídky</t>
  </si>
  <si>
    <t>Izolace potrubí TUBEX 18x10</t>
  </si>
  <si>
    <t>Izolace potrubí TUBEX 22x15</t>
  </si>
  <si>
    <t>Izolace potrubí TUBEX 28x15</t>
  </si>
  <si>
    <t>Ustredni topení - priloha</t>
  </si>
  <si>
    <t xml:space="preserve"> (1,5*3)+(5,6*4,7)-(2,6*3,5)+(4,9*5,2)+(3,95*0,35)+(4,9*3,8) -</t>
  </si>
  <si>
    <t>(0,85*1,23)+(0,85*1,5)+(1,2*1,23)+(1,2*1,5)+(0,9*1,675) +</t>
  </si>
  <si>
    <t xml:space="preserve"> -(1,25*0,9)+(1,1*0,9) +(2*1,5)+(1,875*1,5)+(1,2*4)+(3,115*4)+</t>
  </si>
  <si>
    <t xml:space="preserve"> +(1,675*1,73)+ (0,9*2,8)+(0,9*1)+(1,8*0,9)</t>
  </si>
  <si>
    <t xml:space="preserve"> +(5,775*3)+(2,35*2,8)+(4*2,8)+(4,7*2,8)</t>
  </si>
  <si>
    <t>Stavba:</t>
  </si>
  <si>
    <t>Objekt:</t>
  </si>
  <si>
    <t>POLOŽKOVÝ ROZPOČET</t>
  </si>
  <si>
    <t>Kód položky</t>
  </si>
  <si>
    <t>Název položky</t>
  </si>
  <si>
    <t>Poř.</t>
  </si>
  <si>
    <t>pol.</t>
  </si>
  <si>
    <t>čís.</t>
  </si>
  <si>
    <t>Množství</t>
  </si>
  <si>
    <t>jednotková</t>
  </si>
  <si>
    <t>celková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</si>
  <si>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</si>
  <si>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</si>
  <si>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</si>
  <si>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</si>
  <si>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</si>
  <si>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</si>
  <si>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</si>
  <si>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</si>
  <si>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</si>
  <si>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</si>
  <si>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</si>
  <si>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             HMOTNOST</t>
  </si>
  <si>
    <t xml:space="preserve">                     Dodávka</t>
  </si>
  <si>
    <t xml:space="preserve">                       Montáž</t>
  </si>
  <si>
    <t xml:space="preserve">                                                     CENA</t>
  </si>
  <si>
    <t>ZEMNÍ PRÁCE CELKEM</t>
  </si>
  <si>
    <t>M.J.</t>
  </si>
  <si>
    <t>ZÁKLADY A ZVLÁŠTNÍ ZAKLÁDÁNÍ CELKEM</t>
  </si>
  <si>
    <t>Zemní práce:</t>
  </si>
  <si>
    <t>Základy a zvláštní zakládání:</t>
  </si>
  <si>
    <t>Svislé konstrukce:</t>
  </si>
  <si>
    <t>SVISLÉ KONSTRUKCE CELKEM</t>
  </si>
  <si>
    <t>Vodorovné konstrukce:</t>
  </si>
  <si>
    <t>VODOROVNÉ KONSTRUKCE CELKEM</t>
  </si>
  <si>
    <t>Komunikace:</t>
  </si>
  <si>
    <t>KOMUNIKACE CELKEM</t>
  </si>
  <si>
    <t>Úpravy povrchů, podlahy a osazování výplní otvorů:</t>
  </si>
  <si>
    <t>ÚPRAVY POVRCHŮ, PODLAHY A OSAZOVÁNÍ CELKEM</t>
  </si>
  <si>
    <t>Potrubí:</t>
  </si>
  <si>
    <t>POTRUBÍ CELKEM</t>
  </si>
  <si>
    <t>OSTATNÍ KONSTRUKCE A PRÁCE CELKEM</t>
  </si>
  <si>
    <t>Ostatní konstrukce a práce:</t>
  </si>
  <si>
    <t>Lešení a stavební výtahy:</t>
  </si>
  <si>
    <t>LEŠENÍ A STAVEBNÍ VÝTAHY CELKEM</t>
  </si>
  <si>
    <t>Bourání konstrukcí:</t>
  </si>
  <si>
    <t>BOURÁNÍ KONSTRUKCÍ CELKEM</t>
  </si>
  <si>
    <t>HSV CELKEM</t>
  </si>
  <si>
    <t>KRYCÍ LIST ROZPOČTU</t>
  </si>
  <si>
    <t>Objekt :</t>
  </si>
  <si>
    <t>Název objektu :</t>
  </si>
  <si>
    <t>JKSO :</t>
  </si>
  <si>
    <t>Stavba :</t>
  </si>
  <si>
    <t>Název stavby :</t>
  </si>
  <si>
    <t>SKP :</t>
  </si>
  <si>
    <t>Projektant :</t>
  </si>
  <si>
    <t>Objednatel :</t>
  </si>
  <si>
    <t>Počet listů :</t>
  </si>
  <si>
    <t>Zakázkové číslo :</t>
  </si>
  <si>
    <t>Zpracovatel projektu :</t>
  </si>
  <si>
    <t>Zhotovitel :</t>
  </si>
  <si>
    <t>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</si>
  <si>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</si>
  <si>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</si>
  <si>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</si>
  <si>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</si>
  <si>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</si>
  <si>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</si>
  <si>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</si>
  <si>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</si>
  <si>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</si>
  <si>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</si>
  <si>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</si>
  <si>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</si>
  <si>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</si>
  <si>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</si>
  <si>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</si>
  <si>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</si>
  <si>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</si>
  <si>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DPH</t>
  </si>
  <si>
    <t xml:space="preserve"> </t>
  </si>
  <si>
    <t>PSV:</t>
  </si>
  <si>
    <t>HSV:</t>
  </si>
  <si>
    <t>Izolace proti vodě:</t>
  </si>
  <si>
    <t>IZOLACE PROTI VODĚ CELKEM</t>
  </si>
  <si>
    <t>Povlakové krytiny</t>
  </si>
  <si>
    <t>POVLAKOVÉ KRYTINY CELKEM</t>
  </si>
  <si>
    <t>Izolace tepelné:</t>
  </si>
  <si>
    <t>IZOLACE TEPELNÉ CELKEM</t>
  </si>
  <si>
    <t>Konstrukce tesařské:</t>
  </si>
  <si>
    <t>KONSTRUKCE TESAŘSKÉ CELKEM</t>
  </si>
  <si>
    <t>Konstrukce sádrokartonové:</t>
  </si>
  <si>
    <t>KONSTRUKCE SÁDROKARTONOVÉ CELKEM</t>
  </si>
  <si>
    <t>Konstrukce klempířské:</t>
  </si>
  <si>
    <t>Tvrdé krytiny:</t>
  </si>
  <si>
    <t>TVRDÉ KRYTINY CELKEM</t>
  </si>
  <si>
    <t>Konstrukce truhlářské:</t>
  </si>
  <si>
    <t>KONSTRUKCE TRUHLÁŘSKÉ CELKEM</t>
  </si>
  <si>
    <t>Kovové doplňkové konstrukce:</t>
  </si>
  <si>
    <t>KOVOVÉ DOPLŇKOVÉ KONSTRUKCE CELKEM</t>
  </si>
  <si>
    <t>Podlahy z dlaždic:</t>
  </si>
  <si>
    <t>PODLAHY Z DLAŽDIC CELKEM</t>
  </si>
  <si>
    <t>PSV CELKEM</t>
  </si>
  <si>
    <t>PODLAHY PARKETOVÉ A PLOVOUCÍ CELKEM</t>
  </si>
  <si>
    <t>Podlahy parketové a plovoucí:</t>
  </si>
  <si>
    <t>Podlahy povlakové:</t>
  </si>
  <si>
    <t>Podlahy syntetické:</t>
  </si>
  <si>
    <t>PODLAHY SYNTETICKÉ CELKEM</t>
  </si>
  <si>
    <t>Obklady:</t>
  </si>
  <si>
    <t>OBKLADY CELKEM</t>
  </si>
  <si>
    <t>Nátěry:</t>
  </si>
  <si>
    <t>NÁTĚRY CELKEM</t>
  </si>
  <si>
    <t>Malby:</t>
  </si>
  <si>
    <t>MALBY CELKEM</t>
  </si>
  <si>
    <t>INSTALACE:</t>
  </si>
  <si>
    <t>ZDRAVOTNĚ TECHNICKÉ INSTALACE CELKEM</t>
  </si>
  <si>
    <t>Ústřední vytápění:</t>
  </si>
  <si>
    <t>Zdravotně technické instalace:</t>
  </si>
  <si>
    <t>ÚSTŘEDNÍ VYTÁPĚNÍ CELKEM</t>
  </si>
  <si>
    <t>INSTALACE CELKEM</t>
  </si>
  <si>
    <t>MONTÁŽNÍ PRÁCE:</t>
  </si>
  <si>
    <t>MONTÁŽNÍ PRÁCE CELKEM</t>
  </si>
  <si>
    <t>Oddíl</t>
  </si>
  <si>
    <t>Dodávka</t>
  </si>
  <si>
    <t>Montáž</t>
  </si>
  <si>
    <t>Celkem</t>
  </si>
  <si>
    <t>Název oddílu / řemeslného oboru</t>
  </si>
  <si>
    <t>STAVEBNÍ ČÁST CELKEM</t>
  </si>
  <si>
    <t>M Silnoproud:</t>
  </si>
  <si>
    <t>M Slaboproud:</t>
  </si>
  <si>
    <t>M Vzduchotechnika:</t>
  </si>
  <si>
    <t>M Výtahy a dopravní zařízení:</t>
  </si>
  <si>
    <t>M Konstrukce ocelové:</t>
  </si>
  <si>
    <t>M SILNOPROUD CELKEM</t>
  </si>
  <si>
    <t>M SLABOPROUD CELKEM</t>
  </si>
  <si>
    <t>M VZDUCHOTECHNIKA CELKEM</t>
  </si>
  <si>
    <t>M VÝTAHY A DOPRAVNÍ ZAŘÍZENÍ CELKEM</t>
  </si>
  <si>
    <t>M KONSTRUKCE OCELOVÉ CELKEM</t>
  </si>
  <si>
    <t>CENA BEZ DPH</t>
  </si>
  <si>
    <t>TECHNOLOGIE:</t>
  </si>
  <si>
    <t>TECHNOLOGIE CELKEM</t>
  </si>
  <si>
    <t>INTERIÉRY:</t>
  </si>
  <si>
    <t>Dodávka mobilního vybavení interiérů</t>
  </si>
  <si>
    <t>INTERIÉRY CELKEM</t>
  </si>
  <si>
    <t>Ztížené výrobní podmínky [%]</t>
  </si>
  <si>
    <t>Oborová přirážka [%]</t>
  </si>
  <si>
    <t>Přesun stavebních kapacit [%]</t>
  </si>
  <si>
    <t>Mimostaveništní doprava [%]</t>
  </si>
  <si>
    <t>Zařízení staveniště [%]</t>
  </si>
  <si>
    <t>Provoz investora [%]</t>
  </si>
  <si>
    <t>Kompletační činnost [%]</t>
  </si>
  <si>
    <t>Instalace</t>
  </si>
  <si>
    <t>Montáže</t>
  </si>
  <si>
    <t>Poznámky :</t>
  </si>
  <si>
    <t>Vedlejší rozpočtové náklady (VRN)</t>
  </si>
  <si>
    <t>[%]  činí :</t>
  </si>
  <si>
    <t>Počet účel. měrných jednotek :</t>
  </si>
  <si>
    <t>Náklady na měrnou jednotku :</t>
  </si>
  <si>
    <t>Rozpočtové náklady (RN)</t>
  </si>
  <si>
    <t>II: technologie</t>
  </si>
  <si>
    <t>VII: interiéry</t>
  </si>
  <si>
    <t>ZRN+II+VII</t>
  </si>
  <si>
    <t>ZRN+II+VII+VRN</t>
  </si>
  <si>
    <t>:</t>
  </si>
  <si>
    <t>CENA ZA OBJEKT CELKEM VČETNĚ DPH:</t>
  </si>
  <si>
    <t>REKAPITULACE ROZPOČTU</t>
  </si>
  <si>
    <t>Podlahy kamenné:</t>
  </si>
  <si>
    <t>PODLAHY KAMENNÉ CELKEM</t>
  </si>
  <si>
    <t>Obklady kamenné:</t>
  </si>
  <si>
    <t>OBKLADY KAMENNÉ CELKEM</t>
  </si>
  <si>
    <t>Dodávka technologického souboru</t>
  </si>
  <si>
    <t>C-998009101-0</t>
  </si>
  <si>
    <t>C-998763101-0</t>
  </si>
  <si>
    <t>C-998772101-0</t>
  </si>
  <si>
    <t xml:space="preserve">              HMOTNOST</t>
  </si>
  <si>
    <t>KONSTRUKCE KLEMPÍŘSKÉ CELKEM</t>
  </si>
  <si>
    <t>PODLAHY POVLAKOVÉ CELKEM</t>
  </si>
  <si>
    <t>t</t>
  </si>
  <si>
    <t>Presun leseni samostatne budovane</t>
  </si>
  <si>
    <t>C-998711101-0</t>
  </si>
  <si>
    <t>Izol voda presun hmot vyska -6m</t>
  </si>
  <si>
    <t>C-998712102-0</t>
  </si>
  <si>
    <t>Izol povlak presun hmot vyska -12m</t>
  </si>
  <si>
    <t>C-998713102-0</t>
  </si>
  <si>
    <t>Izol tepel presun hmot vyska -12m</t>
  </si>
  <si>
    <t>C-998762102-0</t>
  </si>
  <si>
    <t>C-998764101-0</t>
  </si>
  <si>
    <t>C-998765101-0</t>
  </si>
  <si>
    <t>C-998766101-0</t>
  </si>
  <si>
    <t>Konstr truhlar presun hmot vyska -6m</t>
  </si>
  <si>
    <t>C-998767101-0</t>
  </si>
  <si>
    <t>C-998771101-0</t>
  </si>
  <si>
    <t>C-998775101-0</t>
  </si>
  <si>
    <t>C-998776101-0</t>
  </si>
  <si>
    <t>C-998777101-0</t>
  </si>
  <si>
    <t>C-998781101-0</t>
  </si>
  <si>
    <t>C-998782101-0</t>
  </si>
  <si>
    <t>Ostatní VRN [%]</t>
  </si>
  <si>
    <t>C-998011001-0</t>
  </si>
  <si>
    <t>Presun pro budovy zdene vys 6 m</t>
  </si>
  <si>
    <t>C-139711101-0</t>
  </si>
  <si>
    <t>C-174101102-0</t>
  </si>
  <si>
    <t>C-162701105-0</t>
  </si>
  <si>
    <t>C-171201202-0</t>
  </si>
  <si>
    <t>C-175101101-0</t>
  </si>
  <si>
    <t>C-132201101-0</t>
  </si>
  <si>
    <t>C-274313611-0</t>
  </si>
  <si>
    <t>C-317944311-0</t>
  </si>
  <si>
    <t>C-317944313-0</t>
  </si>
  <si>
    <t>C-317234410-0</t>
  </si>
  <si>
    <t>C-610991111-0</t>
  </si>
  <si>
    <t>C-620991121-0</t>
  </si>
  <si>
    <t>C-622421143-0</t>
  </si>
  <si>
    <t>C-631312611-0</t>
  </si>
  <si>
    <t>C-631319171-0</t>
  </si>
  <si>
    <t>C-631362021-0</t>
  </si>
  <si>
    <t>C-941941051-0</t>
  </si>
  <si>
    <t>C-941941391-0</t>
  </si>
  <si>
    <t>C-941941851-0</t>
  </si>
  <si>
    <t>C-978013191-0</t>
  </si>
  <si>
    <t>C-967021112-0</t>
  </si>
  <si>
    <t>C-968061112-0</t>
  </si>
  <si>
    <t>C-968061125-0</t>
  </si>
  <si>
    <t>C-968062355-0</t>
  </si>
  <si>
    <t>C-968062356-0</t>
  </si>
  <si>
    <t>C-968062455-0</t>
  </si>
  <si>
    <t>C-968072455-0</t>
  </si>
  <si>
    <t>C-971024471-0</t>
  </si>
  <si>
    <t>C-974029165-0</t>
  </si>
  <si>
    <t>C-762522811-0</t>
  </si>
  <si>
    <t>C-762822830-0</t>
  </si>
  <si>
    <t>C-762841812-0</t>
  </si>
  <si>
    <t>C-764339831-0</t>
  </si>
  <si>
    <t>C-764352811-0</t>
  </si>
  <si>
    <t>C-764454801-0</t>
  </si>
  <si>
    <t>C-711111001-0</t>
  </si>
  <si>
    <t>H-11163151-1</t>
  </si>
  <si>
    <t>C-711141559-0</t>
  </si>
  <si>
    <t>C-711111211-0</t>
  </si>
  <si>
    <t>C-711112211-0</t>
  </si>
  <si>
    <t>C-713121111-0</t>
  </si>
  <si>
    <t>C-713111131-0</t>
  </si>
  <si>
    <t>C-762822130-0</t>
  </si>
  <si>
    <t>C-762311103-0</t>
  </si>
  <si>
    <t>C-762332932-0</t>
  </si>
  <si>
    <t>C-762332934-0</t>
  </si>
  <si>
    <t>C-762332935-0</t>
  </si>
  <si>
    <t>C-762822110-0</t>
  </si>
  <si>
    <t>C-765331652-0</t>
  </si>
  <si>
    <t>C-342272113-0</t>
  </si>
  <si>
    <t>C-342272112-0</t>
  </si>
  <si>
    <t>C-612473201-0</t>
  </si>
  <si>
    <t>C-612473202-0</t>
  </si>
  <si>
    <t>C-765312813-0</t>
  </si>
  <si>
    <t>R-766662131-0</t>
  </si>
  <si>
    <t>R-766662132-0</t>
  </si>
  <si>
    <t>C-766695212-0</t>
  </si>
  <si>
    <t>H-61187136-1</t>
  </si>
  <si>
    <t>H-61187156-1</t>
  </si>
  <si>
    <t>H-61187176-1</t>
  </si>
  <si>
    <t>C-766624024-0</t>
  </si>
  <si>
    <t>H-61114669-2</t>
  </si>
  <si>
    <t>C-771441014-0</t>
  </si>
  <si>
    <t>C-771575107-0</t>
  </si>
  <si>
    <t>H-59764050-1</t>
  </si>
  <si>
    <t>C-781415013-0</t>
  </si>
  <si>
    <t>H-59765590-0</t>
  </si>
  <si>
    <t>Starkoč</t>
  </si>
  <si>
    <t>m3</t>
  </si>
  <si>
    <t>Beton zakl pasu prost tr b20</t>
  </si>
  <si>
    <t>m</t>
  </si>
  <si>
    <t>Vypln odvod trativ kam hr drc 16mm</t>
  </si>
  <si>
    <t>m2</t>
  </si>
  <si>
    <t>ks</t>
  </si>
  <si>
    <t>Pricky tvarnice porob presne tl 125mm</t>
  </si>
  <si>
    <t>Pricky tvarnice porob presne tl 150mm</t>
  </si>
  <si>
    <t>ROZPOČET</t>
  </si>
  <si>
    <t>Část:</t>
  </si>
  <si>
    <t>JKSO:</t>
  </si>
  <si>
    <t>Objednatel:</t>
  </si>
  <si>
    <t>Zhotovitel:</t>
  </si>
  <si>
    <t>Datum:</t>
  </si>
  <si>
    <t>15.03.2013</t>
  </si>
  <si>
    <t>P.Č.</t>
  </si>
  <si>
    <t>TV</t>
  </si>
  <si>
    <t>KCN</t>
  </si>
  <si>
    <t>Popis</t>
  </si>
  <si>
    <t>MJ</t>
  </si>
  <si>
    <t>Množství celkem</t>
  </si>
  <si>
    <t>Cena jednotková</t>
  </si>
  <si>
    <t>Cena celkem</t>
  </si>
  <si>
    <t>Hmotnost</t>
  </si>
  <si>
    <t>Hmotnost celkem</t>
  </si>
  <si>
    <t>Hmotnost sutě</t>
  </si>
  <si>
    <t>Hmotnost sutě celkem</t>
  </si>
  <si>
    <t>Sazba DPH</t>
  </si>
  <si>
    <t>Typ položky</t>
  </si>
  <si>
    <t>Úroveň</t>
  </si>
  <si>
    <t>Dodavatel</t>
  </si>
  <si>
    <t>D</t>
  </si>
  <si>
    <t>HSV</t>
  </si>
  <si>
    <t>Práce a dodávky HSV</t>
  </si>
  <si>
    <t>0</t>
  </si>
  <si>
    <t>1</t>
  </si>
  <si>
    <t>Výsadba stromů a živého plotu</t>
  </si>
  <si>
    <t>K</t>
  </si>
  <si>
    <t>312</t>
  </si>
  <si>
    <t>184004211</t>
  </si>
  <si>
    <t>2</t>
  </si>
  <si>
    <t>M</t>
  </si>
  <si>
    <t>185</t>
  </si>
  <si>
    <t>184</t>
  </si>
  <si>
    <t>Lípa srdčitá - obvod kmene 8-20cm</t>
  </si>
  <si>
    <t>Sportovní hřiště</t>
  </si>
  <si>
    <t>221</t>
  </si>
  <si>
    <t>564722111</t>
  </si>
  <si>
    <t>Podklad z vibrovaného štěrku VŠ tl 20 mm</t>
  </si>
  <si>
    <t>564801111</t>
  </si>
  <si>
    <t>Podklad ze štěrkodrtě ŠD tl 30 mm</t>
  </si>
  <si>
    <t>PK</t>
  </si>
  <si>
    <t>76</t>
  </si>
  <si>
    <t>Montáž basketbalového koše</t>
  </si>
  <si>
    <t>77</t>
  </si>
  <si>
    <t>Basketbalový koš venkovní</t>
  </si>
  <si>
    <t>78</t>
  </si>
  <si>
    <t>Osazení florbalové branky</t>
  </si>
  <si>
    <t>79</t>
  </si>
  <si>
    <t>Florbalová branka</t>
  </si>
  <si>
    <t xml:space="preserve">Chodník </t>
  </si>
  <si>
    <t>Zámková dlažba  vzor Parketa tl. 4cm + pokládka</t>
  </si>
  <si>
    <t>Obrubníky š.5 cm, d.100 cm</t>
  </si>
  <si>
    <t>Dětské hřiště</t>
  </si>
  <si>
    <t>001</t>
  </si>
  <si>
    <t>121101101</t>
  </si>
  <si>
    <t>Sejmutí ornice s přemístěním na vzdálenost do 50 m</t>
  </si>
  <si>
    <t>181301101</t>
  </si>
  <si>
    <t>Rozprostření ornice tl vrstvy do 100 mm pl do 500 m2 v rovině nebo ve svahu do 1:5</t>
  </si>
  <si>
    <t>Netkaná textilie černá, UV, 50g/m2</t>
  </si>
  <si>
    <t>72</t>
  </si>
  <si>
    <t>Montáž věžové sestavy se skluzavkou</t>
  </si>
  <si>
    <t>73</t>
  </si>
  <si>
    <t>Věžová sestava se skluzavkou</t>
  </si>
  <si>
    <t>74</t>
  </si>
  <si>
    <t>Montáž informační cedule</t>
  </si>
  <si>
    <t>75</t>
  </si>
  <si>
    <t>Informační cedule na provozní řád</t>
  </si>
  <si>
    <t>231</t>
  </si>
  <si>
    <t>936005221</t>
  </si>
  <si>
    <t>749200010</t>
  </si>
  <si>
    <t>Houpačka vahadlová dvoumístná, výška 1,3 m, min.plocha 2,7 x 7 x 2,7 m</t>
  </si>
  <si>
    <t>936005231</t>
  </si>
  <si>
    <t>Montáž dětské houpačky pružinové jednomístné</t>
  </si>
  <si>
    <t>749200090</t>
  </si>
  <si>
    <t>Houpačka pružinová, pes PE, výška 1,2 m, sedák 0,6 m</t>
  </si>
  <si>
    <t>936009111</t>
  </si>
  <si>
    <t>Bezpečnostní dopadová plocha venkovní štěrková frakce 2-8mm</t>
  </si>
  <si>
    <t>Ostatní mobiliář</t>
  </si>
  <si>
    <t>936104211</t>
  </si>
  <si>
    <t>Montáž odpadkového koše do betonové patky</t>
  </si>
  <si>
    <t>749101200</t>
  </si>
  <si>
    <t>Koš odpadkový,možnost upevnění, obsah 50 l</t>
  </si>
  <si>
    <t>936124111</t>
  </si>
  <si>
    <t>Montáž lavičky stabilní parkové přichycené šrouby bez zabetonování noh</t>
  </si>
  <si>
    <t>749101010</t>
  </si>
  <si>
    <t>Lavička bez opěradla  s min délkou 150 cm,  konstrukce -  kov, dřevo</t>
  </si>
  <si>
    <t>Lavička s opěradlem s min délkou 150 cm,  konstrukce -  kov, dřevo</t>
  </si>
  <si>
    <t>936174311</t>
  </si>
  <si>
    <t>Montáž stojanu na kola pro 5 kol kotevními šrouby na pevný podklad</t>
  </si>
  <si>
    <t>749101510</t>
  </si>
  <si>
    <t xml:space="preserve">Stojan na kola na 5 kol jednostranný, kov  </t>
  </si>
  <si>
    <t>Práce a dodávky M</t>
  </si>
  <si>
    <t>460030122</t>
  </si>
  <si>
    <t>Odstranění pařezů stromů průměru kmene přes 30 cm</t>
  </si>
  <si>
    <t>Dětské hřiště, sportovní hř. a ostatní :</t>
  </si>
  <si>
    <t>Montáž dětské houpačky vahadlové dvoumístné</t>
  </si>
  <si>
    <t>M Zemní práce při extr. mont. pracích</t>
  </si>
  <si>
    <t>Výsadba sazenic stromů a keřů do jamky</t>
  </si>
  <si>
    <t>Habr obecný prostokořený (min. v. 500mm)</t>
  </si>
  <si>
    <t>IZOLACE TEPELNÉ</t>
  </si>
  <si>
    <t>Topná zkouška</t>
  </si>
  <si>
    <t>TOPNÁ ZKOUŠKA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</si>
</sst>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00"/>
    <numFmt numFmtId="166" formatCode="0.0"/>
    <numFmt numFmtId="167" formatCode="dd/mm/yy"/>
    <numFmt numFmtId="168" formatCode="#,##0\ &quot;Kč&quot;"/>
    <numFmt numFmtId="169" formatCode="#,##0.00\ &quot;Kč&quot;"/>
    <numFmt numFmtId="170" formatCode="#.##0.00,&quot;Kč&quot;"/>
    <numFmt numFmtId="171" formatCode="* _-#,##0\ &quot;Kč&quot;;* \-#,##0\ &quot;Kč&quot;;* _-&quot;-&quot;\ &quot;Kč&quot;;@"/>
    <numFmt numFmtId="172" formatCode="* #,##0;* \-#,##0;* &quot;-&quot;;@"/>
    <numFmt numFmtId="173" formatCode="* _-#,##0.00\ &quot;Kč&quot;;* \-#,##0.00\ &quot;Kč&quot;;* _-&quot;-&quot;??\ &quot;Kč&quot;;@"/>
    <numFmt numFmtId="174" formatCode="* #,##0.00;* \-#,##0.00;* &quot;-&quot;??;@"/>
    <numFmt numFmtId="175" formatCode="\$#,##0_);\(\$#,##0\)"/>
    <numFmt numFmtId="176" formatCode="\$#,##0_);[Red]\(\$#,##0\)"/>
    <numFmt numFmtId="177" formatCode="\$#,##0.00_);\(\$#,##0.00\)"/>
    <numFmt numFmtId="178" formatCode="\$#,##0.00_);[Red]\(\$#,##0.00\)"/>
    <numFmt numFmtId="179" formatCode="#,##0.000"/>
    <numFmt numFmtId="180" formatCode="#,##0.00000"/>
    <numFmt numFmtId="181" formatCode="####;\-####"/>
    <numFmt numFmtId="182" formatCode="#,##0.00;\-#,##0.00"/>
    <numFmt numFmtId="183" formatCode="#,##0.000;\-#,##0.000"/>
    <numFmt numFmtId="184" formatCode="#,##0.00000;\-#,##0.00000"/>
    <numFmt numFmtId="185" formatCode="#,##0.0;\-#,##0.0"/>
    <numFmt numFmtId="186" formatCode="#,##0;\-#,##0"/>
    <numFmt numFmtId="187" formatCode="#,##0.00_ ;\-#,##0.00\ "/>
  </numFmts>
  <fonts count="48">
    <font>
      <sz val="10"/>
      <name val="Arial"/>
      <family val="0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0"/>
      <name val="Arial CE"/>
      <family val="2"/>
    </font>
    <font>
      <sz val="8"/>
      <name val="Arial CE"/>
      <family val="2"/>
    </font>
    <font>
      <i/>
      <sz val="7"/>
      <name val="Arial"/>
      <family val="2"/>
    </font>
    <font>
      <b/>
      <sz val="11"/>
      <name val="Arial CE"/>
      <family val="2"/>
    </font>
    <font>
      <b/>
      <sz val="10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7"/>
      <color indexed="8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b/>
      <i/>
      <sz val="18"/>
      <name val="Arial"/>
      <family val="2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7"/>
      <name val="Arial"/>
      <family val="2"/>
    </font>
    <font>
      <b/>
      <sz val="8"/>
      <name val="Arial CE"/>
      <family val="2"/>
    </font>
    <font>
      <b/>
      <sz val="8"/>
      <color indexed="12"/>
      <name val="Arial"/>
      <family val="2"/>
    </font>
    <font>
      <b/>
      <sz val="8"/>
      <color indexed="20"/>
      <name val="Arial"/>
      <family val="2"/>
    </font>
    <font>
      <sz val="8"/>
      <color indexed="12"/>
      <name val="Arial"/>
      <family val="2"/>
    </font>
    <font>
      <b/>
      <u val="single"/>
      <sz val="8"/>
      <color indexed="10"/>
      <name val="Arial"/>
      <family val="2"/>
    </font>
    <font>
      <b/>
      <u val="single"/>
      <sz val="8"/>
      <name val="Arial"/>
      <family val="2"/>
    </font>
    <font>
      <b/>
      <u val="single"/>
      <sz val="7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double"/>
      <bottom>
        <color indexed="63"/>
      </bottom>
    </border>
    <border>
      <left style="thin"/>
      <right style="medium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>
        <color indexed="63"/>
      </left>
      <right>
        <color indexed="63"/>
      </right>
      <top style="thick"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>
        <color indexed="63"/>
      </left>
      <right style="double"/>
      <top style="thin"/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17" borderId="0" applyNumberFormat="0" applyBorder="0" applyAlignment="0" applyProtection="0"/>
    <xf numFmtId="0" fontId="0" fillId="0" borderId="0">
      <alignment vertical="top" wrapText="1"/>
      <protection locked="0"/>
    </xf>
    <xf numFmtId="0" fontId="10" fillId="0" borderId="0">
      <alignment/>
      <protection/>
    </xf>
    <xf numFmtId="0" fontId="10" fillId="0" borderId="0">
      <alignment/>
      <protection/>
    </xf>
    <xf numFmtId="0" fontId="23" fillId="18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7" borderId="8" applyNumberFormat="0" applyAlignment="0" applyProtection="0"/>
    <xf numFmtId="0" fontId="37" fillId="19" borderId="8" applyNumberFormat="0" applyAlignment="0" applyProtection="0"/>
    <xf numFmtId="0" fontId="38" fillId="19" borderId="9" applyNumberFormat="0" applyAlignment="0" applyProtection="0"/>
    <xf numFmtId="0" fontId="39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3" borderId="0" applyNumberFormat="0" applyBorder="0" applyAlignment="0" applyProtection="0"/>
  </cellStyleXfs>
  <cellXfs count="417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/>
    </xf>
    <xf numFmtId="164" fontId="1" fillId="0" borderId="11" xfId="0" applyNumberFormat="1" applyFont="1" applyBorder="1" applyAlignment="1">
      <alignment/>
    </xf>
    <xf numFmtId="165" fontId="1" fillId="0" borderId="16" xfId="0" applyNumberFormat="1" applyFont="1" applyBorder="1" applyAlignment="1">
      <alignment/>
    </xf>
    <xf numFmtId="166" fontId="1" fillId="0" borderId="15" xfId="0" applyNumberFormat="1" applyFont="1" applyBorder="1" applyAlignment="1">
      <alignment/>
    </xf>
    <xf numFmtId="1" fontId="1" fillId="0" borderId="10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/>
    </xf>
    <xf numFmtId="0" fontId="3" fillId="19" borderId="17" xfId="0" applyFont="1" applyFill="1" applyBorder="1" applyAlignment="1">
      <alignment/>
    </xf>
    <xf numFmtId="0" fontId="3" fillId="19" borderId="18" xfId="0" applyFont="1" applyFill="1" applyBorder="1" applyAlignment="1">
      <alignment/>
    </xf>
    <xf numFmtId="0" fontId="3" fillId="19" borderId="18" xfId="0" applyFont="1" applyFill="1" applyBorder="1" applyAlignment="1">
      <alignment horizontal="center"/>
    </xf>
    <xf numFmtId="166" fontId="3" fillId="19" borderId="19" xfId="0" applyNumberFormat="1" applyFont="1" applyFill="1" applyBorder="1" applyAlignment="1">
      <alignment/>
    </xf>
    <xf numFmtId="0" fontId="3" fillId="19" borderId="17" xfId="0" applyFont="1" applyFill="1" applyBorder="1" applyAlignment="1">
      <alignment/>
    </xf>
    <xf numFmtId="0" fontId="3" fillId="19" borderId="18" xfId="0" applyFont="1" applyFill="1" applyBorder="1" applyAlignment="1">
      <alignment/>
    </xf>
    <xf numFmtId="0" fontId="3" fillId="19" borderId="18" xfId="0" applyFont="1" applyFill="1" applyBorder="1" applyAlignment="1">
      <alignment horizontal="center"/>
    </xf>
    <xf numFmtId="166" fontId="3" fillId="19" borderId="19" xfId="0" applyNumberFormat="1" applyFont="1" applyFill="1" applyBorder="1" applyAlignment="1">
      <alignment/>
    </xf>
    <xf numFmtId="1" fontId="3" fillId="0" borderId="11" xfId="0" applyNumberFormat="1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1" fontId="1" fillId="19" borderId="28" xfId="0" applyNumberFormat="1" applyFont="1" applyFill="1" applyBorder="1" applyAlignment="1">
      <alignment horizontal="center"/>
    </xf>
    <xf numFmtId="1" fontId="1" fillId="19" borderId="29" xfId="0" applyNumberFormat="1" applyFont="1" applyFill="1" applyBorder="1" applyAlignment="1">
      <alignment horizontal="center"/>
    </xf>
    <xf numFmtId="1" fontId="1" fillId="19" borderId="30" xfId="0" applyNumberFormat="1" applyFont="1" applyFill="1" applyBorder="1" applyAlignment="1">
      <alignment horizontal="center"/>
    </xf>
    <xf numFmtId="1" fontId="1" fillId="19" borderId="31" xfId="0" applyNumberFormat="1" applyFont="1" applyFill="1" applyBorder="1" applyAlignment="1">
      <alignment horizontal="center"/>
    </xf>
    <xf numFmtId="165" fontId="2" fillId="19" borderId="32" xfId="0" applyNumberFormat="1" applyFont="1" applyFill="1" applyBorder="1" applyAlignment="1">
      <alignment/>
    </xf>
    <xf numFmtId="0" fontId="3" fillId="19" borderId="33" xfId="0" applyFont="1" applyFill="1" applyBorder="1" applyAlignment="1">
      <alignment/>
    </xf>
    <xf numFmtId="0" fontId="3" fillId="19" borderId="34" xfId="0" applyFont="1" applyFill="1" applyBorder="1" applyAlignment="1">
      <alignment/>
    </xf>
    <xf numFmtId="1" fontId="1" fillId="0" borderId="35" xfId="0" applyNumberFormat="1" applyFont="1" applyBorder="1" applyAlignment="1">
      <alignment horizontal="center"/>
    </xf>
    <xf numFmtId="1" fontId="3" fillId="0" borderId="36" xfId="0" applyNumberFormat="1" applyFont="1" applyBorder="1" applyAlignment="1">
      <alignment/>
    </xf>
    <xf numFmtId="1" fontId="3" fillId="0" borderId="36" xfId="0" applyNumberFormat="1" applyFont="1" applyBorder="1" applyAlignment="1">
      <alignment/>
    </xf>
    <xf numFmtId="1" fontId="1" fillId="0" borderId="37" xfId="0" applyNumberFormat="1" applyFont="1" applyBorder="1" applyAlignment="1">
      <alignment horizontal="center"/>
    </xf>
    <xf numFmtId="1" fontId="1" fillId="0" borderId="38" xfId="0" applyNumberFormat="1" applyFont="1" applyBorder="1" applyAlignment="1">
      <alignment horizontal="center"/>
    </xf>
    <xf numFmtId="1" fontId="1" fillId="0" borderId="36" xfId="0" applyNumberFormat="1" applyFont="1" applyBorder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49" fontId="5" fillId="19" borderId="43" xfId="0" applyNumberFormat="1" applyFont="1" applyFill="1" applyBorder="1" applyAlignment="1">
      <alignment/>
    </xf>
    <xf numFmtId="49" fontId="0" fillId="19" borderId="15" xfId="0" applyNumberFormat="1" applyFill="1" applyBorder="1" applyAlignment="1">
      <alignment/>
    </xf>
    <xf numFmtId="0" fontId="6" fillId="19" borderId="0" xfId="0" applyFont="1" applyFill="1" applyBorder="1" applyAlignment="1">
      <alignment/>
    </xf>
    <xf numFmtId="0" fontId="0" fillId="19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48" xfId="0" applyNumberFormat="1" applyBorder="1" applyAlignment="1">
      <alignment/>
    </xf>
    <xf numFmtId="0" fontId="0" fillId="0" borderId="47" xfId="0" applyNumberFormat="1" applyBorder="1" applyAlignment="1">
      <alignment/>
    </xf>
    <xf numFmtId="0" fontId="0" fillId="0" borderId="49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49" xfId="0" applyNumberFormat="1" applyBorder="1" applyAlignment="1">
      <alignment/>
    </xf>
    <xf numFmtId="0" fontId="0" fillId="0" borderId="50" xfId="0" applyBorder="1" applyAlignment="1">
      <alignment/>
    </xf>
    <xf numFmtId="0" fontId="0" fillId="0" borderId="14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43" xfId="0" applyBorder="1" applyAlignment="1">
      <alignment/>
    </xf>
    <xf numFmtId="0" fontId="0" fillId="0" borderId="53" xfId="0" applyBorder="1" applyAlignment="1">
      <alignment/>
    </xf>
    <xf numFmtId="3" fontId="0" fillId="0" borderId="0" xfId="0" applyNumberFormat="1" applyAlignment="1">
      <alignment/>
    </xf>
    <xf numFmtId="0" fontId="4" fillId="0" borderId="54" xfId="0" applyFont="1" applyBorder="1" applyAlignment="1">
      <alignment horizontal="centerContinuous" vertical="center"/>
    </xf>
    <xf numFmtId="0" fontId="9" fillId="0" borderId="55" xfId="0" applyFont="1" applyBorder="1" applyAlignment="1">
      <alignment horizontal="centerContinuous" vertical="center"/>
    </xf>
    <xf numFmtId="0" fontId="0" fillId="0" borderId="55" xfId="0" applyBorder="1" applyAlignment="1">
      <alignment horizontal="centerContinuous" vertical="center"/>
    </xf>
    <xf numFmtId="0" fontId="0" fillId="0" borderId="56" xfId="0" applyBorder="1" applyAlignment="1">
      <alignment horizontal="centerContinuous" vertical="center"/>
    </xf>
    <xf numFmtId="0" fontId="8" fillId="0" borderId="57" xfId="0" applyFont="1" applyBorder="1" applyAlignment="1">
      <alignment horizontal="left"/>
    </xf>
    <xf numFmtId="0" fontId="0" fillId="0" borderId="58" xfId="0" applyBorder="1" applyAlignment="1">
      <alignment horizontal="centerContinuous"/>
    </xf>
    <xf numFmtId="0" fontId="8" fillId="0" borderId="59" xfId="0" applyFont="1" applyBorder="1" applyAlignment="1">
      <alignment horizontal="centerContinuous"/>
    </xf>
    <xf numFmtId="0" fontId="0" fillId="0" borderId="59" xfId="0" applyBorder="1" applyAlignment="1">
      <alignment horizontal="centerContinuous"/>
    </xf>
    <xf numFmtId="0" fontId="0" fillId="0" borderId="10" xfId="0" applyBorder="1" applyAlignment="1">
      <alignment/>
    </xf>
    <xf numFmtId="0" fontId="0" fillId="0" borderId="60" xfId="0" applyBorder="1" applyAlignment="1">
      <alignment/>
    </xf>
    <xf numFmtId="3" fontId="0" fillId="0" borderId="32" xfId="0" applyNumberFormat="1" applyBorder="1" applyAlignment="1">
      <alignment/>
    </xf>
    <xf numFmtId="0" fontId="0" fillId="0" borderId="61" xfId="0" applyBorder="1" applyAlignment="1">
      <alignment/>
    </xf>
    <xf numFmtId="3" fontId="0" fillId="0" borderId="62" xfId="0" applyNumberFormat="1" applyBorder="1" applyAlignment="1">
      <alignment/>
    </xf>
    <xf numFmtId="0" fontId="0" fillId="0" borderId="63" xfId="0" applyBorder="1" applyAlignment="1">
      <alignment/>
    </xf>
    <xf numFmtId="3" fontId="0" fillId="0" borderId="14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0" fillId="0" borderId="64" xfId="0" applyBorder="1" applyAlignment="1">
      <alignment/>
    </xf>
    <xf numFmtId="0" fontId="10" fillId="0" borderId="50" xfId="0" applyFont="1" applyBorder="1" applyAlignment="1">
      <alignment/>
    </xf>
    <xf numFmtId="3" fontId="0" fillId="0" borderId="65" xfId="0" applyNumberFormat="1" applyBorder="1" applyAlignment="1">
      <alignment/>
    </xf>
    <xf numFmtId="0" fontId="0" fillId="0" borderId="66" xfId="0" applyBorder="1" applyAlignment="1">
      <alignment/>
    </xf>
    <xf numFmtId="3" fontId="0" fillId="0" borderId="67" xfId="0" applyNumberFormat="1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0" fillId="0" borderId="0" xfId="0" applyBorder="1" applyAlignment="1">
      <alignment horizontal="right"/>
    </xf>
    <xf numFmtId="167" fontId="0" fillId="0" borderId="0" xfId="0" applyNumberFormat="1" applyBorder="1" applyAlignment="1">
      <alignment/>
    </xf>
    <xf numFmtId="166" fontId="0" fillId="0" borderId="48" xfId="0" applyNumberFormat="1" applyBorder="1" applyAlignment="1">
      <alignment horizontal="right"/>
    </xf>
    <xf numFmtId="168" fontId="0" fillId="0" borderId="14" xfId="0" applyNumberFormat="1" applyBorder="1" applyAlignment="1">
      <alignment/>
    </xf>
    <xf numFmtId="168" fontId="0" fillId="0" borderId="0" xfId="0" applyNumberFormat="1" applyBorder="1" applyAlignment="1">
      <alignment/>
    </xf>
    <xf numFmtId="0" fontId="9" fillId="19" borderId="66" xfId="0" applyFont="1" applyFill="1" applyBorder="1" applyAlignment="1">
      <alignment/>
    </xf>
    <xf numFmtId="0" fontId="9" fillId="19" borderId="67" xfId="0" applyFont="1" applyFill="1" applyBorder="1" applyAlignment="1">
      <alignment/>
    </xf>
    <xf numFmtId="0" fontId="9" fillId="19" borderId="70" xfId="0" applyFont="1" applyFill="1" applyBorder="1" applyAlignment="1">
      <alignment/>
    </xf>
    <xf numFmtId="0" fontId="9" fillId="19" borderId="71" xfId="0" applyFont="1" applyFill="1" applyBorder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1" fontId="1" fillId="0" borderId="72" xfId="0" applyNumberFormat="1" applyFont="1" applyBorder="1" applyAlignment="1">
      <alignment horizontal="center"/>
    </xf>
    <xf numFmtId="1" fontId="3" fillId="0" borderId="73" xfId="0" applyNumberFormat="1" applyFont="1" applyBorder="1" applyAlignment="1">
      <alignment/>
    </xf>
    <xf numFmtId="1" fontId="3" fillId="0" borderId="73" xfId="0" applyNumberFormat="1" applyFont="1" applyBorder="1" applyAlignment="1">
      <alignment/>
    </xf>
    <xf numFmtId="1" fontId="1" fillId="0" borderId="63" xfId="0" applyNumberFormat="1" applyFont="1" applyBorder="1" applyAlignment="1">
      <alignment horizontal="center"/>
    </xf>
    <xf numFmtId="1" fontId="1" fillId="0" borderId="74" xfId="0" applyNumberFormat="1" applyFont="1" applyBorder="1" applyAlignment="1">
      <alignment horizontal="center"/>
    </xf>
    <xf numFmtId="1" fontId="1" fillId="0" borderId="73" xfId="0" applyNumberFormat="1" applyFont="1" applyBorder="1" applyAlignment="1">
      <alignment horizontal="center"/>
    </xf>
    <xf numFmtId="1" fontId="3" fillId="0" borderId="18" xfId="0" applyNumberFormat="1" applyFont="1" applyBorder="1" applyAlignment="1">
      <alignment/>
    </xf>
    <xf numFmtId="0" fontId="1" fillId="0" borderId="75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76" xfId="0" applyFont="1" applyBorder="1" applyAlignment="1">
      <alignment/>
    </xf>
    <xf numFmtId="0" fontId="1" fillId="0" borderId="60" xfId="0" applyFont="1" applyBorder="1" applyAlignment="1">
      <alignment/>
    </xf>
    <xf numFmtId="0" fontId="1" fillId="0" borderId="77" xfId="0" applyFont="1" applyBorder="1" applyAlignment="1">
      <alignment/>
    </xf>
    <xf numFmtId="1" fontId="3" fillId="0" borderId="35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1" fontId="3" fillId="0" borderId="17" xfId="0" applyNumberFormat="1" applyFont="1" applyBorder="1" applyAlignment="1">
      <alignment/>
    </xf>
    <xf numFmtId="1" fontId="3" fillId="0" borderId="72" xfId="0" applyNumberFormat="1" applyFont="1" applyBorder="1" applyAlignment="1">
      <alignment/>
    </xf>
    <xf numFmtId="1" fontId="1" fillId="19" borderId="78" xfId="0" applyNumberFormat="1" applyFont="1" applyFill="1" applyBorder="1" applyAlignment="1">
      <alignment horizontal="center"/>
    </xf>
    <xf numFmtId="1" fontId="1" fillId="19" borderId="79" xfId="0" applyNumberFormat="1" applyFont="1" applyFill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80" xfId="0" applyFont="1" applyBorder="1" applyAlignment="1">
      <alignment horizontal="center"/>
    </xf>
    <xf numFmtId="0" fontId="1" fillId="0" borderId="7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3" fillId="19" borderId="81" xfId="0" applyFont="1" applyFill="1" applyBorder="1" applyAlignment="1">
      <alignment/>
    </xf>
    <xf numFmtId="0" fontId="3" fillId="19" borderId="82" xfId="0" applyFont="1" applyFill="1" applyBorder="1" applyAlignment="1">
      <alignment/>
    </xf>
    <xf numFmtId="164" fontId="3" fillId="19" borderId="65" xfId="0" applyNumberFormat="1" applyFont="1" applyFill="1" applyBorder="1" applyAlignment="1">
      <alignment/>
    </xf>
    <xf numFmtId="164" fontId="3" fillId="19" borderId="83" xfId="0" applyNumberFormat="1" applyFont="1" applyFill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164" fontId="2" fillId="0" borderId="73" xfId="0" applyNumberFormat="1" applyFont="1" applyBorder="1" applyAlignment="1">
      <alignment/>
    </xf>
    <xf numFmtId="1" fontId="2" fillId="0" borderId="36" xfId="0" applyNumberFormat="1" applyFont="1" applyBorder="1" applyAlignment="1">
      <alignment/>
    </xf>
    <xf numFmtId="1" fontId="3" fillId="0" borderId="38" xfId="0" applyNumberFormat="1" applyFont="1" applyBorder="1" applyAlignment="1">
      <alignment/>
    </xf>
    <xf numFmtId="164" fontId="3" fillId="0" borderId="16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164" fontId="3" fillId="0" borderId="74" xfId="0" applyNumberFormat="1" applyFont="1" applyBorder="1" applyAlignment="1">
      <alignment/>
    </xf>
    <xf numFmtId="0" fontId="12" fillId="0" borderId="0" xfId="0" applyFont="1" applyAlignment="1">
      <alignment/>
    </xf>
    <xf numFmtId="164" fontId="2" fillId="19" borderId="70" xfId="0" applyNumberFormat="1" applyFont="1" applyFill="1" applyBorder="1" applyAlignment="1">
      <alignment/>
    </xf>
    <xf numFmtId="164" fontId="2" fillId="19" borderId="34" xfId="0" applyNumberFormat="1" applyFont="1" applyFill="1" applyBorder="1" applyAlignment="1">
      <alignment/>
    </xf>
    <xf numFmtId="164" fontId="2" fillId="19" borderId="84" xfId="0" applyNumberFormat="1" applyFont="1" applyFill="1" applyBorder="1" applyAlignment="1">
      <alignment/>
    </xf>
    <xf numFmtId="164" fontId="2" fillId="19" borderId="82" xfId="0" applyNumberFormat="1" applyFont="1" applyFill="1" applyBorder="1" applyAlignment="1">
      <alignment/>
    </xf>
    <xf numFmtId="0" fontId="1" fillId="0" borderId="31" xfId="0" applyFont="1" applyBorder="1" applyAlignment="1">
      <alignment horizontal="center"/>
    </xf>
    <xf numFmtId="3" fontId="0" fillId="0" borderId="42" xfId="0" applyNumberFormat="1" applyBorder="1" applyAlignment="1">
      <alignment/>
    </xf>
    <xf numFmtId="168" fontId="13" fillId="19" borderId="67" xfId="0" applyNumberFormat="1" applyFont="1" applyFill="1" applyBorder="1" applyAlignment="1">
      <alignment/>
    </xf>
    <xf numFmtId="3" fontId="0" fillId="0" borderId="16" xfId="0" applyNumberFormat="1" applyBorder="1" applyAlignment="1">
      <alignment/>
    </xf>
    <xf numFmtId="0" fontId="0" fillId="0" borderId="57" xfId="0" applyBorder="1" applyAlignment="1">
      <alignment/>
    </xf>
    <xf numFmtId="0" fontId="0" fillId="0" borderId="59" xfId="0" applyBorder="1" applyAlignment="1">
      <alignment/>
    </xf>
    <xf numFmtId="3" fontId="14" fillId="0" borderId="83" xfId="0" applyNumberFormat="1" applyFont="1" applyBorder="1" applyAlignment="1">
      <alignment/>
    </xf>
    <xf numFmtId="0" fontId="3" fillId="19" borderId="85" xfId="0" applyFont="1" applyFill="1" applyBorder="1" applyAlignment="1">
      <alignment/>
    </xf>
    <xf numFmtId="0" fontId="3" fillId="19" borderId="86" xfId="0" applyFont="1" applyFill="1" applyBorder="1" applyAlignment="1">
      <alignment/>
    </xf>
    <xf numFmtId="0" fontId="3" fillId="19" borderId="86" xfId="0" applyFont="1" applyFill="1" applyBorder="1" applyAlignment="1">
      <alignment horizontal="center"/>
    </xf>
    <xf numFmtId="166" fontId="3" fillId="19" borderId="87" xfId="0" applyNumberFormat="1" applyFont="1" applyFill="1" applyBorder="1" applyAlignment="1">
      <alignment/>
    </xf>
    <xf numFmtId="165" fontId="2" fillId="19" borderId="88" xfId="0" applyNumberFormat="1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15" fillId="0" borderId="0" xfId="0" applyFont="1" applyFill="1" applyAlignment="1">
      <alignment/>
    </xf>
    <xf numFmtId="1" fontId="16" fillId="0" borderId="11" xfId="0" applyNumberFormat="1" applyFont="1" applyFill="1" applyBorder="1" applyAlignment="1">
      <alignment/>
    </xf>
    <xf numFmtId="0" fontId="17" fillId="0" borderId="59" xfId="0" applyFont="1" applyFill="1" applyBorder="1" applyAlignment="1">
      <alignment horizontal="left"/>
    </xf>
    <xf numFmtId="165" fontId="12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5" fontId="1" fillId="0" borderId="23" xfId="0" applyNumberFormat="1" applyFont="1" applyBorder="1" applyAlignment="1">
      <alignment/>
    </xf>
    <xf numFmtId="165" fontId="1" fillId="0" borderId="0" xfId="0" applyNumberFormat="1" applyFont="1" applyBorder="1" applyAlignment="1">
      <alignment horizontal="center"/>
    </xf>
    <xf numFmtId="165" fontId="1" fillId="0" borderId="13" xfId="0" applyNumberFormat="1" applyFont="1" applyBorder="1" applyAlignment="1">
      <alignment horizontal="center"/>
    </xf>
    <xf numFmtId="165" fontId="1" fillId="19" borderId="29" xfId="0" applyNumberFormat="1" applyFont="1" applyFill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165" fontId="1" fillId="0" borderId="11" xfId="0" applyNumberFormat="1" applyFont="1" applyBorder="1" applyAlignment="1">
      <alignment/>
    </xf>
    <xf numFmtId="165" fontId="3" fillId="19" borderId="18" xfId="0" applyNumberFormat="1" applyFont="1" applyFill="1" applyBorder="1" applyAlignment="1">
      <alignment/>
    </xf>
    <xf numFmtId="165" fontId="3" fillId="19" borderId="86" xfId="0" applyNumberFormat="1" applyFont="1" applyFill="1" applyBorder="1" applyAlignment="1">
      <alignment/>
    </xf>
    <xf numFmtId="165" fontId="1" fillId="0" borderId="73" xfId="0" applyNumberFormat="1" applyFont="1" applyBorder="1" applyAlignment="1">
      <alignment horizontal="center"/>
    </xf>
    <xf numFmtId="0" fontId="18" fillId="0" borderId="0" xfId="0" applyFont="1" applyFill="1" applyAlignment="1">
      <alignment/>
    </xf>
    <xf numFmtId="0" fontId="1" fillId="0" borderId="11" xfId="0" applyFont="1" applyBorder="1" applyAlignment="1" quotePrefix="1">
      <alignment/>
    </xf>
    <xf numFmtId="0" fontId="12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0" borderId="89" xfId="0" applyNumberFormat="1" applyFont="1" applyBorder="1" applyAlignment="1">
      <alignment/>
    </xf>
    <xf numFmtId="0" fontId="1" fillId="0" borderId="16" xfId="0" applyNumberFormat="1" applyFont="1" applyBorder="1" applyAlignment="1">
      <alignment horizontal="center"/>
    </xf>
    <xf numFmtId="0" fontId="1" fillId="0" borderId="32" xfId="0" applyNumberFormat="1" applyFont="1" applyBorder="1" applyAlignment="1">
      <alignment horizontal="center"/>
    </xf>
    <xf numFmtId="0" fontId="1" fillId="19" borderId="90" xfId="0" applyNumberFormat="1" applyFont="1" applyFill="1" applyBorder="1" applyAlignment="1">
      <alignment horizontal="center"/>
    </xf>
    <xf numFmtId="0" fontId="1" fillId="0" borderId="38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/>
    </xf>
    <xf numFmtId="0" fontId="3" fillId="19" borderId="32" xfId="0" applyNumberFormat="1" applyFont="1" applyFill="1" applyBorder="1" applyAlignment="1">
      <alignment/>
    </xf>
    <xf numFmtId="0" fontId="3" fillId="19" borderId="32" xfId="0" applyNumberFormat="1" applyFont="1" applyFill="1" applyBorder="1" applyAlignment="1">
      <alignment/>
    </xf>
    <xf numFmtId="0" fontId="3" fillId="19" borderId="88" xfId="0" applyNumberFormat="1" applyFont="1" applyFill="1" applyBorder="1" applyAlignment="1">
      <alignment/>
    </xf>
    <xf numFmtId="0" fontId="1" fillId="0" borderId="74" xfId="0" applyNumberFormat="1" applyFont="1" applyBorder="1" applyAlignment="1">
      <alignment horizontal="center"/>
    </xf>
    <xf numFmtId="164" fontId="3" fillId="19" borderId="18" xfId="0" applyNumberFormat="1" applyFont="1" applyFill="1" applyBorder="1" applyAlignment="1">
      <alignment/>
    </xf>
    <xf numFmtId="164" fontId="3" fillId="19" borderId="18" xfId="0" applyNumberFormat="1" applyFont="1" applyFill="1" applyBorder="1" applyAlignment="1">
      <alignment/>
    </xf>
    <xf numFmtId="164" fontId="3" fillId="19" borderId="86" xfId="0" applyNumberFormat="1" applyFont="1" applyFill="1" applyBorder="1" applyAlignment="1">
      <alignment/>
    </xf>
    <xf numFmtId="165" fontId="1" fillId="0" borderId="37" xfId="0" applyNumberFormat="1" applyFont="1" applyBorder="1" applyAlignment="1">
      <alignment horizontal="center"/>
    </xf>
    <xf numFmtId="165" fontId="1" fillId="0" borderId="15" xfId="0" applyNumberFormat="1" applyFont="1" applyBorder="1" applyAlignment="1">
      <alignment horizontal="center"/>
    </xf>
    <xf numFmtId="165" fontId="1" fillId="0" borderId="15" xfId="0" applyNumberFormat="1" applyFont="1" applyBorder="1" applyAlignment="1">
      <alignment/>
    </xf>
    <xf numFmtId="165" fontId="3" fillId="19" borderId="19" xfId="0" applyNumberFormat="1" applyFont="1" applyFill="1" applyBorder="1" applyAlignment="1">
      <alignment/>
    </xf>
    <xf numFmtId="165" fontId="3" fillId="19" borderId="19" xfId="0" applyNumberFormat="1" applyFont="1" applyFill="1" applyBorder="1" applyAlignment="1">
      <alignment/>
    </xf>
    <xf numFmtId="165" fontId="3" fillId="19" borderId="87" xfId="0" applyNumberFormat="1" applyFont="1" applyFill="1" applyBorder="1" applyAlignment="1">
      <alignment/>
    </xf>
    <xf numFmtId="1" fontId="1" fillId="0" borderId="91" xfId="0" applyNumberFormat="1" applyFont="1" applyBorder="1" applyAlignment="1">
      <alignment horizontal="center"/>
    </xf>
    <xf numFmtId="0" fontId="17" fillId="0" borderId="0" xfId="0" applyFont="1" applyFill="1" applyAlignment="1">
      <alignment/>
    </xf>
    <xf numFmtId="0" fontId="15" fillId="0" borderId="11" xfId="0" applyFont="1" applyFill="1" applyBorder="1" applyAlignment="1">
      <alignment/>
    </xf>
    <xf numFmtId="0" fontId="16" fillId="19" borderId="18" xfId="0" applyFont="1" applyFill="1" applyBorder="1" applyAlignment="1">
      <alignment/>
    </xf>
    <xf numFmtId="0" fontId="0" fillId="0" borderId="76" xfId="0" applyBorder="1" applyAlignment="1">
      <alignment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15" fillId="0" borderId="0" xfId="0" applyFont="1" applyFill="1" applyAlignment="1">
      <alignment/>
    </xf>
    <xf numFmtId="1" fontId="16" fillId="0" borderId="11" xfId="0" applyNumberFormat="1" applyFont="1" applyFill="1" applyBorder="1" applyAlignment="1">
      <alignment/>
    </xf>
    <xf numFmtId="165" fontId="0" fillId="0" borderId="0" xfId="0" applyNumberFormat="1" applyAlignment="1">
      <alignment/>
    </xf>
    <xf numFmtId="0" fontId="1" fillId="0" borderId="11" xfId="0" applyFont="1" applyFill="1" applyBorder="1" applyAlignment="1">
      <alignment/>
    </xf>
    <xf numFmtId="166" fontId="12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66" fontId="0" fillId="0" borderId="0" xfId="0" applyNumberFormat="1" applyAlignment="1">
      <alignment horizontal="center"/>
    </xf>
    <xf numFmtId="166" fontId="1" fillId="0" borderId="23" xfId="0" applyNumberFormat="1" applyFont="1" applyBorder="1" applyAlignment="1">
      <alignment/>
    </xf>
    <xf numFmtId="166" fontId="1" fillId="0" borderId="14" xfId="0" applyNumberFormat="1" applyFont="1" applyBorder="1" applyAlignment="1">
      <alignment/>
    </xf>
    <xf numFmtId="166" fontId="1" fillId="0" borderId="13" xfId="0" applyNumberFormat="1" applyFont="1" applyBorder="1" applyAlignment="1">
      <alignment horizontal="center"/>
    </xf>
    <xf numFmtId="166" fontId="1" fillId="19" borderId="29" xfId="0" applyNumberFormat="1" applyFont="1" applyFill="1" applyBorder="1" applyAlignment="1">
      <alignment horizontal="center"/>
    </xf>
    <xf numFmtId="166" fontId="1" fillId="0" borderId="37" xfId="0" applyNumberFormat="1" applyFont="1" applyBorder="1" applyAlignment="1">
      <alignment horizontal="center"/>
    </xf>
    <xf numFmtId="166" fontId="1" fillId="0" borderId="15" xfId="0" applyNumberFormat="1" applyFont="1" applyBorder="1" applyAlignment="1">
      <alignment horizontal="center"/>
    </xf>
    <xf numFmtId="166" fontId="1" fillId="0" borderId="73" xfId="0" applyNumberFormat="1" applyFont="1" applyBorder="1" applyAlignment="1">
      <alignment horizontal="center"/>
    </xf>
    <xf numFmtId="166" fontId="1" fillId="0" borderId="11" xfId="0" applyNumberFormat="1" applyFont="1" applyBorder="1" applyAlignment="1">
      <alignment horizontal="center"/>
    </xf>
    <xf numFmtId="166" fontId="1" fillId="0" borderId="11" xfId="0" applyNumberFormat="1" applyFont="1" applyBorder="1" applyAlignment="1">
      <alignment/>
    </xf>
    <xf numFmtId="166" fontId="3" fillId="19" borderId="18" xfId="0" applyNumberFormat="1" applyFont="1" applyFill="1" applyBorder="1" applyAlignment="1">
      <alignment/>
    </xf>
    <xf numFmtId="166" fontId="3" fillId="19" borderId="86" xfId="0" applyNumberFormat="1" applyFont="1" applyFill="1" applyBorder="1" applyAlignment="1">
      <alignment/>
    </xf>
    <xf numFmtId="166" fontId="3" fillId="19" borderId="18" xfId="0" applyNumberFormat="1" applyFont="1" applyFill="1" applyBorder="1" applyAlignment="1">
      <alignment/>
    </xf>
    <xf numFmtId="166" fontId="0" fillId="0" borderId="0" xfId="0" applyNumberFormat="1" applyAlignment="1">
      <alignment/>
    </xf>
    <xf numFmtId="0" fontId="15" fillId="0" borderId="10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righ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9" xfId="0" applyBorder="1" applyAlignment="1">
      <alignment horizontal="center"/>
    </xf>
    <xf numFmtId="0" fontId="0" fillId="0" borderId="92" xfId="0" applyBorder="1" applyAlignment="1">
      <alignment/>
    </xf>
    <xf numFmtId="0" fontId="0" fillId="0" borderId="93" xfId="0" applyBorder="1" applyAlignment="1">
      <alignment/>
    </xf>
    <xf numFmtId="0" fontId="0" fillId="0" borderId="94" xfId="0" applyBorder="1" applyAlignment="1">
      <alignment/>
    </xf>
    <xf numFmtId="0" fontId="14" fillId="0" borderId="0" xfId="0" applyFont="1" applyAlignment="1">
      <alignment/>
    </xf>
    <xf numFmtId="0" fontId="1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95" xfId="0" applyBorder="1" applyAlignment="1">
      <alignment/>
    </xf>
    <xf numFmtId="0" fontId="19" fillId="0" borderId="96" xfId="0" applyFont="1" applyBorder="1" applyAlignment="1">
      <alignment/>
    </xf>
    <xf numFmtId="0" fontId="0" fillId="0" borderId="96" xfId="0" applyBorder="1" applyAlignment="1">
      <alignment/>
    </xf>
    <xf numFmtId="0" fontId="19" fillId="0" borderId="97" xfId="0" applyFont="1" applyBorder="1" applyAlignment="1">
      <alignment horizontal="center"/>
    </xf>
    <xf numFmtId="49" fontId="14" fillId="0" borderId="11" xfId="48" applyNumberFormat="1" applyFont="1" applyBorder="1" applyAlignment="1">
      <alignment horizontal="left"/>
      <protection/>
    </xf>
    <xf numFmtId="0" fontId="14" fillId="0" borderId="51" xfId="48" applyFont="1" applyBorder="1">
      <alignment/>
      <protection/>
    </xf>
    <xf numFmtId="0" fontId="0" fillId="0" borderId="14" xfId="48" applyFont="1" applyBorder="1" applyAlignment="1">
      <alignment horizontal="center"/>
      <protection/>
    </xf>
    <xf numFmtId="0" fontId="0" fillId="0" borderId="14" xfId="48" applyNumberFormat="1" applyFont="1" applyBorder="1" applyAlignment="1">
      <alignment horizontal="right"/>
      <protection/>
    </xf>
    <xf numFmtId="0" fontId="0" fillId="0" borderId="12" xfId="48" applyNumberFormat="1" applyFont="1" applyBorder="1">
      <alignment/>
      <protection/>
    </xf>
    <xf numFmtId="49" fontId="2" fillId="0" borderId="91" xfId="48" applyNumberFormat="1" applyFont="1" applyBorder="1" applyAlignment="1">
      <alignment horizontal="left" vertical="top"/>
      <protection/>
    </xf>
    <xf numFmtId="0" fontId="2" fillId="0" borderId="91" xfId="48" applyFont="1" applyBorder="1" applyAlignment="1">
      <alignment vertical="top" wrapText="1"/>
      <protection/>
    </xf>
    <xf numFmtId="49" fontId="2" fillId="0" borderId="91" xfId="48" applyNumberFormat="1" applyFont="1" applyBorder="1" applyAlignment="1">
      <alignment horizontal="center" shrinkToFit="1"/>
      <protection/>
    </xf>
    <xf numFmtId="4" fontId="2" fillId="0" borderId="91" xfId="48" applyNumberFormat="1" applyFont="1" applyBorder="1" applyAlignment="1">
      <alignment horizontal="right"/>
      <protection/>
    </xf>
    <xf numFmtId="4" fontId="2" fillId="0" borderId="91" xfId="48" applyNumberFormat="1" applyFont="1" applyBorder="1">
      <alignment/>
      <protection/>
    </xf>
    <xf numFmtId="49" fontId="19" fillId="19" borderId="13" xfId="48" applyNumberFormat="1" applyFont="1" applyFill="1" applyBorder="1" applyAlignment="1">
      <alignment horizontal="left"/>
      <protection/>
    </xf>
    <xf numFmtId="0" fontId="19" fillId="19" borderId="51" xfId="48" applyFont="1" applyFill="1" applyBorder="1">
      <alignment/>
      <protection/>
    </xf>
    <xf numFmtId="0" fontId="0" fillId="19" borderId="14" xfId="48" applyFont="1" applyFill="1" applyBorder="1" applyAlignment="1">
      <alignment horizontal="center"/>
      <protection/>
    </xf>
    <xf numFmtId="4" fontId="0" fillId="19" borderId="14" xfId="48" applyNumberFormat="1" applyFont="1" applyFill="1" applyBorder="1" applyAlignment="1">
      <alignment horizontal="right"/>
      <protection/>
    </xf>
    <xf numFmtId="4" fontId="0" fillId="19" borderId="12" xfId="48" applyNumberFormat="1" applyFont="1" applyFill="1" applyBorder="1" applyAlignment="1">
      <alignment horizontal="right"/>
      <protection/>
    </xf>
    <xf numFmtId="4" fontId="14" fillId="19" borderId="13" xfId="48" applyNumberFormat="1" applyFont="1" applyFill="1" applyBorder="1">
      <alignment/>
      <protection/>
    </xf>
    <xf numFmtId="49" fontId="14" fillId="0" borderId="13" xfId="48" applyNumberFormat="1" applyFont="1" applyBorder="1" applyAlignment="1">
      <alignment horizontal="left"/>
      <protection/>
    </xf>
    <xf numFmtId="0" fontId="3" fillId="19" borderId="85" xfId="0" applyFont="1" applyFill="1" applyBorder="1" applyAlignment="1">
      <alignment/>
    </xf>
    <xf numFmtId="0" fontId="3" fillId="19" borderId="86" xfId="0" applyFont="1" applyFill="1" applyBorder="1" applyAlignment="1">
      <alignment/>
    </xf>
    <xf numFmtId="0" fontId="3" fillId="19" borderId="86" xfId="0" applyFont="1" applyFill="1" applyBorder="1" applyAlignment="1">
      <alignment horizontal="center"/>
    </xf>
    <xf numFmtId="0" fontId="3" fillId="19" borderId="88" xfId="0" applyNumberFormat="1" applyFont="1" applyFill="1" applyBorder="1" applyAlignment="1">
      <alignment/>
    </xf>
    <xf numFmtId="166" fontId="3" fillId="19" borderId="87" xfId="0" applyNumberFormat="1" applyFont="1" applyFill="1" applyBorder="1" applyAlignment="1">
      <alignment/>
    </xf>
    <xf numFmtId="164" fontId="3" fillId="19" borderId="86" xfId="0" applyNumberFormat="1" applyFont="1" applyFill="1" applyBorder="1" applyAlignment="1">
      <alignment/>
    </xf>
    <xf numFmtId="166" fontId="3" fillId="19" borderId="86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0" fontId="1" fillId="0" borderId="98" xfId="0" applyFont="1" applyBorder="1" applyAlignment="1">
      <alignment/>
    </xf>
    <xf numFmtId="164" fontId="1" fillId="0" borderId="16" xfId="0" applyNumberFormat="1" applyFont="1" applyBorder="1" applyAlignment="1">
      <alignment/>
    </xf>
    <xf numFmtId="164" fontId="3" fillId="19" borderId="88" xfId="0" applyNumberFormat="1" applyFont="1" applyFill="1" applyBorder="1" applyAlignment="1">
      <alignment/>
    </xf>
    <xf numFmtId="49" fontId="11" fillId="0" borderId="11" xfId="49" applyNumberFormat="1" applyFont="1" applyFill="1" applyBorder="1" applyAlignment="1" applyProtection="1">
      <alignment horizontal="center" vertical="center"/>
      <protection/>
    </xf>
    <xf numFmtId="0" fontId="40" fillId="0" borderId="11" xfId="0" applyFont="1" applyBorder="1" applyAlignment="1">
      <alignment/>
    </xf>
    <xf numFmtId="0" fontId="3" fillId="0" borderId="11" xfId="0" applyFont="1" applyBorder="1" applyAlignment="1">
      <alignment/>
    </xf>
    <xf numFmtId="49" fontId="3" fillId="0" borderId="11" xfId="0" applyNumberFormat="1" applyFont="1" applyFill="1" applyBorder="1" applyAlignment="1" applyProtection="1">
      <alignment vertical="center"/>
      <protection/>
    </xf>
    <xf numFmtId="49" fontId="41" fillId="0" borderId="11" xfId="0" applyNumberFormat="1" applyFont="1" applyFill="1" applyBorder="1" applyAlignment="1" applyProtection="1">
      <alignment vertical="center"/>
      <protection/>
    </xf>
    <xf numFmtId="49" fontId="3" fillId="0" borderId="53" xfId="0" applyNumberFormat="1" applyFont="1" applyFill="1" applyBorder="1" applyAlignment="1" applyProtection="1">
      <alignment vertical="center"/>
      <protection/>
    </xf>
    <xf numFmtId="0" fontId="1" fillId="0" borderId="11" xfId="0" applyFont="1" applyBorder="1" applyAlignment="1">
      <alignment/>
    </xf>
    <xf numFmtId="0" fontId="15" fillId="0" borderId="11" xfId="0" applyFont="1" applyFill="1" applyBorder="1" applyAlignment="1">
      <alignment horizontal="right"/>
    </xf>
    <xf numFmtId="2" fontId="1" fillId="0" borderId="15" xfId="0" applyNumberFormat="1" applyFont="1" applyBorder="1" applyAlignment="1">
      <alignment/>
    </xf>
    <xf numFmtId="0" fontId="15" fillId="0" borderId="16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11" fillId="24" borderId="0" xfId="47" applyFont="1" applyFill="1" applyAlignment="1" applyProtection="1">
      <alignment horizontal="left"/>
      <protection/>
    </xf>
    <xf numFmtId="0" fontId="2" fillId="24" borderId="0" xfId="47" applyFont="1" applyFill="1" applyAlignment="1" applyProtection="1">
      <alignment horizontal="left"/>
      <protection/>
    </xf>
    <xf numFmtId="0" fontId="0" fillId="0" borderId="0" xfId="47" applyAlignment="1" applyProtection="1">
      <alignment horizontal="left" vertical="top"/>
      <protection/>
    </xf>
    <xf numFmtId="0" fontId="11" fillId="25" borderId="99" xfId="47" applyFont="1" applyFill="1" applyBorder="1" applyAlignment="1" applyProtection="1">
      <alignment horizontal="center" vertical="center" wrapText="1"/>
      <protection/>
    </xf>
    <xf numFmtId="0" fontId="2" fillId="25" borderId="100" xfId="47" applyFont="1" applyFill="1" applyBorder="1" applyAlignment="1" applyProtection="1">
      <alignment horizontal="center" vertical="center" wrapText="1"/>
      <protection/>
    </xf>
    <xf numFmtId="0" fontId="2" fillId="25" borderId="101" xfId="47" applyFont="1" applyFill="1" applyBorder="1" applyAlignment="1" applyProtection="1">
      <alignment horizontal="center" vertical="center" wrapText="1"/>
      <protection/>
    </xf>
    <xf numFmtId="0" fontId="11" fillId="25" borderId="101" xfId="47" applyFont="1" applyFill="1" applyBorder="1" applyAlignment="1" applyProtection="1">
      <alignment horizontal="center" vertical="center" wrapText="1"/>
      <protection/>
    </xf>
    <xf numFmtId="0" fontId="2" fillId="0" borderId="102" xfId="47" applyFont="1" applyBorder="1" applyAlignment="1" applyProtection="1">
      <alignment horizontal="left"/>
      <protection/>
    </xf>
    <xf numFmtId="181" fontId="11" fillId="25" borderId="103" xfId="47" applyNumberFormat="1" applyFont="1" applyFill="1" applyBorder="1" applyAlignment="1" applyProtection="1">
      <alignment horizontal="center" vertical="center"/>
      <protection/>
    </xf>
    <xf numFmtId="181" fontId="2" fillId="25" borderId="104" xfId="47" applyNumberFormat="1" applyFont="1" applyFill="1" applyBorder="1" applyAlignment="1" applyProtection="1">
      <alignment horizontal="center" vertical="center"/>
      <protection/>
    </xf>
    <xf numFmtId="181" fontId="2" fillId="25" borderId="105" xfId="47" applyNumberFormat="1" applyFont="1" applyFill="1" applyBorder="1" applyAlignment="1" applyProtection="1">
      <alignment horizontal="center" vertical="center"/>
      <protection/>
    </xf>
    <xf numFmtId="181" fontId="11" fillId="25" borderId="105" xfId="47" applyNumberFormat="1" applyFont="1" applyFill="1" applyBorder="1" applyAlignment="1" applyProtection="1">
      <alignment horizontal="center" vertical="center"/>
      <protection/>
    </xf>
    <xf numFmtId="0" fontId="2" fillId="24" borderId="106" xfId="47" applyFont="1" applyFill="1" applyBorder="1" applyAlignment="1" applyProtection="1">
      <alignment horizontal="left"/>
      <protection/>
    </xf>
    <xf numFmtId="0" fontId="3" fillId="0" borderId="0" xfId="47" applyFont="1" applyAlignment="1" applyProtection="1">
      <alignment horizontal="left" vertical="center"/>
      <protection/>
    </xf>
    <xf numFmtId="0" fontId="42" fillId="0" borderId="0" xfId="47" applyFont="1" applyAlignment="1" applyProtection="1">
      <alignment horizontal="left" vertical="center"/>
      <protection/>
    </xf>
    <xf numFmtId="0" fontId="43" fillId="0" borderId="0" xfId="47" applyFont="1" applyAlignment="1" applyProtection="1">
      <alignment horizontal="left" vertical="center"/>
      <protection/>
    </xf>
    <xf numFmtId="186" fontId="2" fillId="0" borderId="0" xfId="47" applyNumberFormat="1" applyFont="1" applyAlignment="1" applyProtection="1">
      <alignment horizontal="right" vertical="center"/>
      <protection/>
    </xf>
    <xf numFmtId="0" fontId="2" fillId="0" borderId="0" xfId="47" applyFont="1" applyAlignment="1" applyProtection="1">
      <alignment horizontal="left" vertical="center"/>
      <protection/>
    </xf>
    <xf numFmtId="186" fontId="44" fillId="0" borderId="0" xfId="47" applyNumberFormat="1" applyFont="1" applyAlignment="1" applyProtection="1">
      <alignment horizontal="right" vertical="center"/>
      <protection/>
    </xf>
    <xf numFmtId="0" fontId="44" fillId="0" borderId="0" xfId="47" applyFont="1" applyAlignment="1" applyProtection="1">
      <alignment horizontal="left" vertical="center"/>
      <protection/>
    </xf>
    <xf numFmtId="0" fontId="46" fillId="0" borderId="0" xfId="47" applyFont="1" applyAlignment="1" applyProtection="1">
      <alignment horizontal="left" vertical="center"/>
      <protection/>
    </xf>
    <xf numFmtId="183" fontId="45" fillId="0" borderId="0" xfId="47" applyNumberFormat="1" applyFont="1" applyAlignment="1" applyProtection="1">
      <alignment horizontal="right" vertical="center"/>
      <protection/>
    </xf>
    <xf numFmtId="0" fontId="11" fillId="0" borderId="0" xfId="47" applyFont="1" applyFill="1" applyAlignment="1" applyProtection="1">
      <alignment horizontal="left"/>
      <protection/>
    </xf>
    <xf numFmtId="0" fontId="41" fillId="0" borderId="0" xfId="47" applyFont="1" applyFill="1" applyAlignment="1" applyProtection="1">
      <alignment horizontal="left" vertical="center"/>
      <protection/>
    </xf>
    <xf numFmtId="0" fontId="11" fillId="0" borderId="0" xfId="47" applyFont="1" applyFill="1" applyAlignment="1" applyProtection="1">
      <alignment horizontal="left" vertical="center"/>
      <protection/>
    </xf>
    <xf numFmtId="0" fontId="11" fillId="0" borderId="107" xfId="47" applyFont="1" applyFill="1" applyBorder="1" applyAlignment="1" applyProtection="1">
      <alignment horizontal="left" vertical="center"/>
      <protection/>
    </xf>
    <xf numFmtId="0" fontId="11" fillId="0" borderId="108" xfId="47" applyFont="1" applyFill="1" applyBorder="1" applyAlignment="1" applyProtection="1">
      <alignment horizontal="center" vertical="center" wrapText="1"/>
      <protection/>
    </xf>
    <xf numFmtId="0" fontId="11" fillId="0" borderId="99" xfId="47" applyFont="1" applyFill="1" applyBorder="1" applyAlignment="1" applyProtection="1">
      <alignment horizontal="center" vertical="center" wrapText="1"/>
      <protection/>
    </xf>
    <xf numFmtId="181" fontId="11" fillId="0" borderId="109" xfId="47" applyNumberFormat="1" applyFont="1" applyFill="1" applyBorder="1" applyAlignment="1" applyProtection="1">
      <alignment horizontal="center" vertical="center"/>
      <protection/>
    </xf>
    <xf numFmtId="181" fontId="11" fillId="0" borderId="103" xfId="47" applyNumberFormat="1" applyFont="1" applyFill="1" applyBorder="1" applyAlignment="1" applyProtection="1">
      <alignment horizontal="center" vertical="center"/>
      <protection/>
    </xf>
    <xf numFmtId="0" fontId="4" fillId="0" borderId="0" xfId="47" applyFont="1" applyFill="1" applyAlignment="1" applyProtection="1">
      <alignment horizontal="left"/>
      <protection/>
    </xf>
    <xf numFmtId="164" fontId="2" fillId="0" borderId="15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164" fontId="2" fillId="19" borderId="67" xfId="0" applyNumberFormat="1" applyFont="1" applyFill="1" applyBorder="1" applyAlignment="1">
      <alignment/>
    </xf>
    <xf numFmtId="0" fontId="0" fillId="0" borderId="50" xfId="0" applyFont="1" applyBorder="1" applyAlignment="1">
      <alignment/>
    </xf>
    <xf numFmtId="0" fontId="3" fillId="0" borderId="0" xfId="0" applyFont="1" applyBorder="1" applyAlignment="1" applyProtection="1">
      <alignment horizontal="left" vertical="center"/>
      <protection/>
    </xf>
    <xf numFmtId="164" fontId="2" fillId="0" borderId="15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3" fillId="0" borderId="16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40" fillId="0" borderId="57" xfId="47" applyFont="1" applyBorder="1" applyAlignment="1" applyProtection="1">
      <alignment horizontal="left" vertical="center"/>
      <protection/>
    </xf>
    <xf numFmtId="0" fontId="40" fillId="0" borderId="59" xfId="47" applyFont="1" applyBorder="1" applyAlignment="1" applyProtection="1">
      <alignment horizontal="center" vertical="center"/>
      <protection/>
    </xf>
    <xf numFmtId="0" fontId="40" fillId="0" borderId="59" xfId="47" applyFont="1" applyBorder="1" applyAlignment="1" applyProtection="1">
      <alignment horizontal="left" vertical="center"/>
      <protection/>
    </xf>
    <xf numFmtId="182" fontId="40" fillId="0" borderId="59" xfId="47" applyNumberFormat="1" applyFont="1" applyBorder="1" applyAlignment="1" applyProtection="1">
      <alignment horizontal="right" vertical="center"/>
      <protection/>
    </xf>
    <xf numFmtId="183" fontId="40" fillId="0" borderId="59" xfId="47" applyNumberFormat="1" applyFont="1" applyBorder="1" applyAlignment="1" applyProtection="1">
      <alignment horizontal="right" vertical="center"/>
      <protection/>
    </xf>
    <xf numFmtId="0" fontId="40" fillId="0" borderId="58" xfId="47" applyFont="1" applyBorder="1" applyAlignment="1" applyProtection="1">
      <alignment horizontal="left" vertical="center"/>
      <protection/>
    </xf>
    <xf numFmtId="0" fontId="40" fillId="0" borderId="110" xfId="47" applyFont="1" applyBorder="1" applyAlignment="1" applyProtection="1">
      <alignment horizontal="left" vertical="center"/>
      <protection/>
    </xf>
    <xf numFmtId="0" fontId="40" fillId="0" borderId="111" xfId="47" applyFont="1" applyBorder="1" applyAlignment="1" applyProtection="1">
      <alignment horizontal="center" vertical="center"/>
      <protection/>
    </xf>
    <xf numFmtId="0" fontId="40" fillId="0" borderId="111" xfId="47" applyFont="1" applyBorder="1" applyAlignment="1" applyProtection="1">
      <alignment horizontal="left" vertical="center"/>
      <protection/>
    </xf>
    <xf numFmtId="182" fontId="40" fillId="0" borderId="111" xfId="47" applyNumberFormat="1" applyFont="1" applyBorder="1" applyAlignment="1" applyProtection="1">
      <alignment horizontal="right" vertical="center"/>
      <protection/>
    </xf>
    <xf numFmtId="183" fontId="40" fillId="0" borderId="111" xfId="47" applyNumberFormat="1" applyFont="1" applyBorder="1" applyAlignment="1" applyProtection="1">
      <alignment horizontal="right" vertical="center"/>
      <protection/>
    </xf>
    <xf numFmtId="0" fontId="40" fillId="0" borderId="112" xfId="47" applyFont="1" applyBorder="1" applyAlignment="1" applyProtection="1">
      <alignment horizontal="left" vertical="center"/>
      <protection/>
    </xf>
    <xf numFmtId="0" fontId="1" fillId="0" borderId="113" xfId="47" applyFont="1" applyBorder="1" applyAlignment="1" applyProtection="1">
      <alignment horizontal="center" vertical="center"/>
      <protection/>
    </xf>
    <xf numFmtId="0" fontId="1" fillId="0" borderId="114" xfId="47" applyFont="1" applyBorder="1" applyAlignment="1" applyProtection="1">
      <alignment horizontal="center" vertical="center"/>
      <protection/>
    </xf>
    <xf numFmtId="49" fontId="1" fillId="0" borderId="114" xfId="47" applyNumberFormat="1" applyFont="1" applyBorder="1" applyAlignment="1" applyProtection="1">
      <alignment horizontal="left" vertical="top"/>
      <protection/>
    </xf>
    <xf numFmtId="0" fontId="1" fillId="0" borderId="114" xfId="47" applyFont="1" applyBorder="1" applyAlignment="1" applyProtection="1">
      <alignment horizontal="left" vertical="center" wrapText="1"/>
      <protection/>
    </xf>
    <xf numFmtId="183" fontId="1" fillId="0" borderId="114" xfId="47" applyNumberFormat="1" applyFont="1" applyBorder="1" applyAlignment="1" applyProtection="1">
      <alignment horizontal="right" vertical="center"/>
      <protection/>
    </xf>
    <xf numFmtId="182" fontId="1" fillId="0" borderId="114" xfId="0" applyNumberFormat="1" applyFont="1" applyBorder="1" applyAlignment="1" applyProtection="1">
      <alignment horizontal="right" vertical="center"/>
      <protection/>
    </xf>
    <xf numFmtId="182" fontId="1" fillId="0" borderId="114" xfId="47" applyNumberFormat="1" applyFont="1" applyBorder="1" applyAlignment="1" applyProtection="1">
      <alignment horizontal="right" vertical="center"/>
      <protection/>
    </xf>
    <xf numFmtId="184" fontId="1" fillId="0" borderId="114" xfId="47" applyNumberFormat="1" applyFont="1" applyBorder="1" applyAlignment="1" applyProtection="1">
      <alignment horizontal="right" vertical="center"/>
      <protection/>
    </xf>
    <xf numFmtId="185" fontId="1" fillId="0" borderId="115" xfId="47" applyNumberFormat="1" applyFont="1" applyBorder="1" applyAlignment="1" applyProtection="1">
      <alignment horizontal="right" vertical="center"/>
      <protection/>
    </xf>
    <xf numFmtId="0" fontId="1" fillId="0" borderId="116" xfId="47" applyFont="1" applyBorder="1" applyAlignment="1" applyProtection="1">
      <alignment horizontal="center" vertical="center"/>
      <protection/>
    </xf>
    <xf numFmtId="0" fontId="1" fillId="0" borderId="117" xfId="47" applyFont="1" applyBorder="1" applyAlignment="1" applyProtection="1">
      <alignment horizontal="center" vertical="center"/>
      <protection/>
    </xf>
    <xf numFmtId="49" fontId="1" fillId="0" borderId="117" xfId="47" applyNumberFormat="1" applyFont="1" applyBorder="1" applyAlignment="1" applyProtection="1">
      <alignment horizontal="left" vertical="top"/>
      <protection/>
    </xf>
    <xf numFmtId="0" fontId="1" fillId="0" borderId="117" xfId="47" applyFont="1" applyBorder="1" applyAlignment="1" applyProtection="1">
      <alignment horizontal="left" vertical="center" wrapText="1"/>
      <protection/>
    </xf>
    <xf numFmtId="183" fontId="1" fillId="0" borderId="117" xfId="47" applyNumberFormat="1" applyFont="1" applyBorder="1" applyAlignment="1" applyProtection="1">
      <alignment horizontal="right" vertical="center"/>
      <protection/>
    </xf>
    <xf numFmtId="182" fontId="1" fillId="0" borderId="117" xfId="0" applyNumberFormat="1" applyFont="1" applyBorder="1" applyAlignment="1" applyProtection="1">
      <alignment horizontal="right" vertical="center"/>
      <protection/>
    </xf>
    <xf numFmtId="182" fontId="1" fillId="0" borderId="117" xfId="47" applyNumberFormat="1" applyFont="1" applyBorder="1" applyAlignment="1" applyProtection="1">
      <alignment horizontal="right" vertical="center"/>
      <protection/>
    </xf>
    <xf numFmtId="184" fontId="1" fillId="0" borderId="117" xfId="47" applyNumberFormat="1" applyFont="1" applyBorder="1" applyAlignment="1" applyProtection="1">
      <alignment horizontal="right" vertical="center"/>
      <protection/>
    </xf>
    <xf numFmtId="185" fontId="1" fillId="0" borderId="118" xfId="47" applyNumberFormat="1" applyFont="1" applyBorder="1" applyAlignment="1" applyProtection="1">
      <alignment horizontal="right" vertical="center"/>
      <protection/>
    </xf>
    <xf numFmtId="0" fontId="1" fillId="0" borderId="119" xfId="47" applyFont="1" applyBorder="1" applyAlignment="1" applyProtection="1">
      <alignment horizontal="center" vertical="center"/>
      <protection/>
    </xf>
    <xf numFmtId="0" fontId="1" fillId="0" borderId="120" xfId="47" applyFont="1" applyBorder="1" applyAlignment="1" applyProtection="1">
      <alignment horizontal="center" vertical="center"/>
      <protection/>
    </xf>
    <xf numFmtId="49" fontId="1" fillId="0" borderId="120" xfId="47" applyNumberFormat="1" applyFont="1" applyBorder="1" applyAlignment="1" applyProtection="1">
      <alignment horizontal="left" vertical="top"/>
      <protection/>
    </xf>
    <xf numFmtId="0" fontId="1" fillId="0" borderId="120" xfId="47" applyFont="1" applyBorder="1" applyAlignment="1" applyProtection="1">
      <alignment horizontal="left" vertical="center" wrapText="1"/>
      <protection/>
    </xf>
    <xf numFmtId="183" fontId="1" fillId="0" borderId="120" xfId="47" applyNumberFormat="1" applyFont="1" applyBorder="1" applyAlignment="1" applyProtection="1">
      <alignment horizontal="right" vertical="center"/>
      <protection/>
    </xf>
    <xf numFmtId="182" fontId="1" fillId="0" borderId="120" xfId="0" applyNumberFormat="1" applyFont="1" applyBorder="1" applyAlignment="1" applyProtection="1">
      <alignment horizontal="right" vertical="center"/>
      <protection/>
    </xf>
    <xf numFmtId="182" fontId="1" fillId="0" borderId="120" xfId="47" applyNumberFormat="1" applyFont="1" applyBorder="1" applyAlignment="1" applyProtection="1">
      <alignment horizontal="right" vertical="center"/>
      <protection/>
    </xf>
    <xf numFmtId="184" fontId="1" fillId="0" borderId="120" xfId="47" applyNumberFormat="1" applyFont="1" applyBorder="1" applyAlignment="1" applyProtection="1">
      <alignment horizontal="right" vertical="center"/>
      <protection/>
    </xf>
    <xf numFmtId="185" fontId="1" fillId="0" borderId="121" xfId="47" applyNumberFormat="1" applyFont="1" applyBorder="1" applyAlignment="1" applyProtection="1">
      <alignment horizontal="right" vertical="center"/>
      <protection/>
    </xf>
    <xf numFmtId="0" fontId="40" fillId="0" borderId="110" xfId="47" applyFont="1" applyBorder="1" applyAlignment="1" applyProtection="1">
      <alignment horizontal="center" vertical="center"/>
      <protection/>
    </xf>
    <xf numFmtId="0" fontId="40" fillId="0" borderId="111" xfId="0" applyFont="1" applyBorder="1" applyAlignment="1" applyProtection="1">
      <alignment horizontal="left" vertical="center"/>
      <protection/>
    </xf>
    <xf numFmtId="0" fontId="40" fillId="0" borderId="117" xfId="47" applyFont="1" applyBorder="1" applyAlignment="1" applyProtection="1">
      <alignment horizontal="left" vertical="center"/>
      <protection/>
    </xf>
    <xf numFmtId="0" fontId="1" fillId="0" borderId="110" xfId="47" applyFont="1" applyBorder="1" applyAlignment="1" applyProtection="1">
      <alignment horizontal="center" vertical="center"/>
      <protection/>
    </xf>
    <xf numFmtId="0" fontId="1" fillId="0" borderId="111" xfId="47" applyFont="1" applyBorder="1" applyAlignment="1" applyProtection="1">
      <alignment horizontal="left" vertical="center"/>
      <protection/>
    </xf>
    <xf numFmtId="0" fontId="1" fillId="0" borderId="111" xfId="0" applyFont="1" applyBorder="1" applyAlignment="1" applyProtection="1">
      <alignment horizontal="left" vertical="center"/>
      <protection/>
    </xf>
    <xf numFmtId="0" fontId="1" fillId="0" borderId="112" xfId="47" applyFont="1" applyBorder="1" applyAlignment="1" applyProtection="1">
      <alignment horizontal="left" vertical="center"/>
      <protection/>
    </xf>
    <xf numFmtId="0" fontId="40" fillId="0" borderId="113" xfId="47" applyFont="1" applyBorder="1" applyAlignment="1" applyProtection="1">
      <alignment horizontal="left" vertical="center"/>
      <protection/>
    </xf>
    <xf numFmtId="0" fontId="40" fillId="0" borderId="114" xfId="47" applyFont="1" applyBorder="1" applyAlignment="1" applyProtection="1">
      <alignment horizontal="center" vertical="center"/>
      <protection/>
    </xf>
    <xf numFmtId="0" fontId="40" fillId="0" borderId="114" xfId="47" applyFont="1" applyBorder="1" applyAlignment="1" applyProtection="1">
      <alignment horizontal="left" vertical="center"/>
      <protection/>
    </xf>
    <xf numFmtId="0" fontId="40" fillId="0" borderId="114" xfId="0" applyFont="1" applyBorder="1" applyAlignment="1" applyProtection="1">
      <alignment horizontal="left" vertical="center"/>
      <protection/>
    </xf>
    <xf numFmtId="182" fontId="40" fillId="0" borderId="114" xfId="47" applyNumberFormat="1" applyFont="1" applyBorder="1" applyAlignment="1" applyProtection="1">
      <alignment horizontal="right" vertical="center"/>
      <protection/>
    </xf>
    <xf numFmtId="183" fontId="40" fillId="0" borderId="114" xfId="47" applyNumberFormat="1" applyFont="1" applyBorder="1" applyAlignment="1" applyProtection="1">
      <alignment horizontal="right" vertical="center"/>
      <protection/>
    </xf>
    <xf numFmtId="0" fontId="40" fillId="0" borderId="115" xfId="47" applyFont="1" applyBorder="1" applyAlignment="1" applyProtection="1">
      <alignment horizontal="left" vertical="center"/>
      <protection/>
    </xf>
    <xf numFmtId="0" fontId="1" fillId="0" borderId="122" xfId="47" applyFont="1" applyBorder="1" applyAlignment="1" applyProtection="1">
      <alignment horizontal="center" vertical="center"/>
      <protection/>
    </xf>
    <xf numFmtId="0" fontId="1" fillId="0" borderId="123" xfId="47" applyFont="1" applyBorder="1" applyAlignment="1" applyProtection="1">
      <alignment horizontal="center" vertical="center"/>
      <protection/>
    </xf>
    <xf numFmtId="49" fontId="1" fillId="0" borderId="123" xfId="47" applyNumberFormat="1" applyFont="1" applyBorder="1" applyAlignment="1" applyProtection="1">
      <alignment horizontal="left" vertical="top"/>
      <protection/>
    </xf>
    <xf numFmtId="0" fontId="1" fillId="0" borderId="123" xfId="47" applyFont="1" applyBorder="1" applyAlignment="1" applyProtection="1">
      <alignment horizontal="left" vertical="center" wrapText="1"/>
      <protection/>
    </xf>
    <xf numFmtId="183" fontId="1" fillId="0" borderId="123" xfId="47" applyNumberFormat="1" applyFont="1" applyBorder="1" applyAlignment="1" applyProtection="1">
      <alignment horizontal="right" vertical="center"/>
      <protection/>
    </xf>
    <xf numFmtId="182" fontId="1" fillId="0" borderId="123" xfId="0" applyNumberFormat="1" applyFont="1" applyBorder="1" applyAlignment="1" applyProtection="1">
      <alignment horizontal="right" vertical="center"/>
      <protection/>
    </xf>
    <xf numFmtId="182" fontId="1" fillId="0" borderId="123" xfId="47" applyNumberFormat="1" applyFont="1" applyBorder="1" applyAlignment="1" applyProtection="1">
      <alignment horizontal="right" vertical="center"/>
      <protection/>
    </xf>
    <xf numFmtId="184" fontId="1" fillId="0" borderId="123" xfId="47" applyNumberFormat="1" applyFont="1" applyBorder="1" applyAlignment="1" applyProtection="1">
      <alignment horizontal="right" vertical="center"/>
      <protection/>
    </xf>
    <xf numFmtId="185" fontId="1" fillId="0" borderId="124" xfId="47" applyNumberFormat="1" applyFont="1" applyBorder="1" applyAlignment="1" applyProtection="1">
      <alignment horizontal="right" vertical="center"/>
      <protection/>
    </xf>
    <xf numFmtId="0" fontId="1" fillId="0" borderId="0" xfId="47" applyFont="1" applyAlignment="1" applyProtection="1">
      <alignment horizontal="left" vertical="center"/>
      <protection/>
    </xf>
    <xf numFmtId="0" fontId="47" fillId="0" borderId="13" xfId="47" applyFont="1" applyBorder="1" applyAlignment="1" applyProtection="1">
      <alignment horizontal="left" vertical="center"/>
      <protection/>
    </xf>
    <xf numFmtId="182" fontId="47" fillId="0" borderId="13" xfId="47" applyNumberFormat="1" applyFont="1" applyBorder="1" applyAlignment="1" applyProtection="1">
      <alignment horizontal="center" vertical="center"/>
      <protection/>
    </xf>
    <xf numFmtId="0" fontId="40" fillId="0" borderId="13" xfId="47" applyFont="1" applyBorder="1" applyAlignment="1" applyProtection="1">
      <alignment horizontal="left" vertical="center"/>
      <protection/>
    </xf>
    <xf numFmtId="0" fontId="1" fillId="0" borderId="13" xfId="47" applyFont="1" applyBorder="1" applyAlignment="1" applyProtection="1">
      <alignment horizontal="left" vertical="center"/>
      <protection/>
    </xf>
    <xf numFmtId="187" fontId="40" fillId="0" borderId="13" xfId="47" applyNumberFormat="1" applyFont="1" applyBorder="1" applyAlignment="1" applyProtection="1">
      <alignment horizontal="center" vertical="center"/>
      <protection/>
    </xf>
    <xf numFmtId="1" fontId="19" fillId="0" borderId="0" xfId="0" applyNumberFormat="1" applyFont="1" applyAlignment="1">
      <alignment horizontal="center"/>
    </xf>
    <xf numFmtId="0" fontId="0" fillId="0" borderId="91" xfId="0" applyBorder="1" applyAlignment="1">
      <alignment/>
    </xf>
    <xf numFmtId="0" fontId="0" fillId="0" borderId="91" xfId="0" applyBorder="1" applyAlignment="1">
      <alignment horizontal="center"/>
    </xf>
    <xf numFmtId="1" fontId="0" fillId="0" borderId="91" xfId="0" applyNumberFormat="1" applyBorder="1" applyAlignment="1">
      <alignment horizontal="center"/>
    </xf>
    <xf numFmtId="0" fontId="19" fillId="0" borderId="59" xfId="0" applyFont="1" applyBorder="1" applyAlignment="1">
      <alignment/>
    </xf>
    <xf numFmtId="1" fontId="19" fillId="0" borderId="58" xfId="0" applyNumberFormat="1" applyFont="1" applyBorder="1" applyAlignment="1">
      <alignment horizontal="center"/>
    </xf>
    <xf numFmtId="0" fontId="0" fillId="0" borderId="125" xfId="0" applyBorder="1" applyAlignment="1">
      <alignment/>
    </xf>
    <xf numFmtId="0" fontId="11" fillId="0" borderId="0" xfId="0" applyFont="1" applyAlignment="1">
      <alignment horizontal="left" vertical="top" wrapText="1"/>
    </xf>
    <xf numFmtId="0" fontId="0" fillId="0" borderId="64" xfId="0" applyBorder="1" applyAlignment="1">
      <alignment/>
    </xf>
    <xf numFmtId="0" fontId="0" fillId="0" borderId="60" xfId="0" applyBorder="1" applyAlignment="1">
      <alignment/>
    </xf>
    <xf numFmtId="0" fontId="0" fillId="0" borderId="19" xfId="0" applyBorder="1" applyAlignment="1">
      <alignment/>
    </xf>
    <xf numFmtId="0" fontId="4" fillId="0" borderId="126" xfId="0" applyFont="1" applyBorder="1" applyAlignment="1">
      <alignment horizontal="center" vertical="center"/>
    </xf>
    <xf numFmtId="0" fontId="0" fillId="0" borderId="126" xfId="0" applyBorder="1" applyAlignment="1">
      <alignment horizontal="center" vertical="center"/>
    </xf>
    <xf numFmtId="0" fontId="7" fillId="0" borderId="14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10" fillId="0" borderId="76" xfId="0" applyFont="1" applyBorder="1" applyAlignment="1">
      <alignment horizontal="left"/>
    </xf>
    <xf numFmtId="0" fontId="10" fillId="0" borderId="60" xfId="0" applyFont="1" applyBorder="1" applyAlignment="1">
      <alignment horizontal="left"/>
    </xf>
    <xf numFmtId="0" fontId="10" fillId="0" borderId="127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Starkoc_elekto_13005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POL.XLS" xfId="48"/>
    <cellStyle name="normální_Starkoc_elekto_13005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AXA\STAVBY\KRLIST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rking\Downloads\Dokumentace\v&#253;kaz%20d&#283;t%20h&#34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1">
        <row r="13">
          <cell r="E13">
            <v>819616.7436686269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26">
          <cell r="H26">
            <v>6556.933949349015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Rozpocet"/>
      <sheetName val="#Figury"/>
    </sheetNames>
    <sheetDataSet>
      <sheetData sheetId="0">
        <row r="5">
          <cell r="E5" t="str">
            <v>Dětské a sportovní hřiště</v>
          </cell>
          <cell r="P5" t="str">
            <v> </v>
          </cell>
        </row>
        <row r="7">
          <cell r="E7" t="str">
            <v> </v>
          </cell>
        </row>
        <row r="9">
          <cell r="E9" t="str">
            <v> </v>
          </cell>
        </row>
        <row r="26">
          <cell r="E26" t="str">
            <v>Obec Starkoč</v>
          </cell>
        </row>
        <row r="28">
          <cell r="E28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50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2.00390625" style="0" customWidth="1"/>
    <col min="2" max="2" width="15.00390625" style="0" customWidth="1"/>
    <col min="3" max="3" width="15.8515625" style="0" customWidth="1"/>
    <col min="4" max="4" width="12.28125" style="0" customWidth="1"/>
    <col min="5" max="5" width="13.57421875" style="0" customWidth="1"/>
    <col min="6" max="6" width="15.421875" style="0" customWidth="1"/>
    <col min="7" max="7" width="11.28125" style="0" customWidth="1"/>
  </cols>
  <sheetData>
    <row r="1" spans="1:7" ht="28.5" customHeight="1" thickBot="1">
      <c r="A1" s="407" t="s">
        <v>1555</v>
      </c>
      <c r="B1" s="408"/>
      <c r="C1" s="408"/>
      <c r="D1" s="408"/>
      <c r="E1" s="408"/>
      <c r="F1" s="408"/>
      <c r="G1" s="408"/>
    </row>
    <row r="2" spans="1:7" ht="12.75" customHeight="1">
      <c r="A2" s="51" t="s">
        <v>1556</v>
      </c>
      <c r="B2" s="52"/>
      <c r="C2" s="53" t="s">
        <v>1557</v>
      </c>
      <c r="D2" s="53"/>
      <c r="E2" s="53"/>
      <c r="F2" s="101" t="s">
        <v>1558</v>
      </c>
      <c r="G2" s="54"/>
    </row>
    <row r="3" spans="1:7" ht="12.75" customHeight="1">
      <c r="A3" s="55"/>
      <c r="B3" s="56"/>
      <c r="C3" s="57" t="s">
        <v>342</v>
      </c>
      <c r="D3" s="58"/>
      <c r="E3" s="58"/>
      <c r="F3" s="76"/>
      <c r="G3" s="60"/>
    </row>
    <row r="4" spans="1:7" ht="12.75" customHeight="1">
      <c r="A4" s="61" t="s">
        <v>1559</v>
      </c>
      <c r="B4" s="62"/>
      <c r="C4" s="63" t="s">
        <v>1560</v>
      </c>
      <c r="D4" s="63"/>
      <c r="E4" s="63"/>
      <c r="F4" s="64" t="s">
        <v>1561</v>
      </c>
      <c r="G4" s="65"/>
    </row>
    <row r="5" spans="1:7" ht="12.75" customHeight="1">
      <c r="A5" s="55"/>
      <c r="B5" s="56"/>
      <c r="C5" s="57" t="s">
        <v>341</v>
      </c>
      <c r="D5" s="58"/>
      <c r="E5" s="58"/>
      <c r="F5" s="208"/>
      <c r="G5" s="60"/>
    </row>
    <row r="6" spans="1:9" ht="12.75">
      <c r="A6" s="61" t="s">
        <v>1562</v>
      </c>
      <c r="B6" s="63"/>
      <c r="C6" s="409"/>
      <c r="D6" s="410"/>
      <c r="E6" s="66" t="s">
        <v>1663</v>
      </c>
      <c r="F6" s="67"/>
      <c r="G6" s="68"/>
      <c r="H6" s="69"/>
      <c r="I6" s="69"/>
    </row>
    <row r="7" spans="1:7" ht="12.75">
      <c r="A7" s="61" t="s">
        <v>1563</v>
      </c>
      <c r="B7" s="63"/>
      <c r="C7" s="409"/>
      <c r="D7" s="410"/>
      <c r="E7" s="64" t="s">
        <v>1664</v>
      </c>
      <c r="F7" s="63"/>
      <c r="G7" s="70"/>
    </row>
    <row r="8" spans="1:7" ht="12.75">
      <c r="A8" s="71" t="s">
        <v>1564</v>
      </c>
      <c r="B8" s="72"/>
      <c r="C8" s="72"/>
      <c r="D8" s="72"/>
      <c r="E8" s="73" t="s">
        <v>1565</v>
      </c>
      <c r="F8" s="72"/>
      <c r="G8" s="74"/>
    </row>
    <row r="9" spans="1:57" ht="12.75">
      <c r="A9" s="75" t="s">
        <v>1566</v>
      </c>
      <c r="B9" s="59"/>
      <c r="C9" s="59"/>
      <c r="D9" s="59"/>
      <c r="E9" s="76" t="s">
        <v>1567</v>
      </c>
      <c r="F9" s="59"/>
      <c r="G9" s="60"/>
      <c r="BA9" s="77"/>
      <c r="BB9" s="77"/>
      <c r="BC9" s="77"/>
      <c r="BD9" s="77"/>
      <c r="BE9" s="77"/>
    </row>
    <row r="10" spans="1:7" ht="12.75">
      <c r="A10" s="404"/>
      <c r="B10" s="405"/>
      <c r="C10" s="405"/>
      <c r="D10" s="406"/>
      <c r="E10" s="411"/>
      <c r="F10" s="412"/>
      <c r="G10" s="413"/>
    </row>
    <row r="11" spans="1:7" ht="28.5" customHeight="1" thickBot="1">
      <c r="A11" s="78" t="s">
        <v>1568</v>
      </c>
      <c r="B11" s="79"/>
      <c r="C11" s="79"/>
      <c r="D11" s="79"/>
      <c r="E11" s="80"/>
      <c r="F11" s="80"/>
      <c r="G11" s="81"/>
    </row>
    <row r="12" spans="1:7" ht="17.25" customHeight="1" thickBot="1">
      <c r="A12" s="82" t="s">
        <v>1665</v>
      </c>
      <c r="B12" s="169"/>
      <c r="C12" s="83"/>
      <c r="D12" s="84" t="s">
        <v>1661</v>
      </c>
      <c r="E12" s="85"/>
      <c r="F12" s="85"/>
      <c r="G12" s="83"/>
    </row>
    <row r="13" spans="1:7" ht="15.75" customHeight="1">
      <c r="A13" s="86"/>
      <c r="B13" s="87" t="s">
        <v>1569</v>
      </c>
      <c r="C13" s="88">
        <f>Souhrn!C59</f>
        <v>0</v>
      </c>
      <c r="D13" s="89" t="s">
        <v>1651</v>
      </c>
      <c r="E13" s="90"/>
      <c r="F13" s="91">
        <v>0</v>
      </c>
      <c r="G13" s="88">
        <f>C22*F13/100</f>
        <v>0</v>
      </c>
    </row>
    <row r="14" spans="1:7" ht="15.75" customHeight="1">
      <c r="A14" s="94"/>
      <c r="B14" s="87" t="s">
        <v>1571</v>
      </c>
      <c r="C14" s="88">
        <f>Souhrn!D59</f>
        <v>0</v>
      </c>
      <c r="D14" s="71" t="s">
        <v>1652</v>
      </c>
      <c r="E14" s="92"/>
      <c r="F14" s="93">
        <v>0</v>
      </c>
      <c r="G14" s="88">
        <f>C22*F14/100</f>
        <v>0</v>
      </c>
    </row>
    <row r="15" spans="1:7" ht="15.75" customHeight="1">
      <c r="A15" s="86" t="s">
        <v>1570</v>
      </c>
      <c r="B15" s="87" t="s">
        <v>1573</v>
      </c>
      <c r="C15" s="88">
        <f>Souhrn!E22</f>
        <v>0</v>
      </c>
      <c r="D15" s="71" t="s">
        <v>1653</v>
      </c>
      <c r="E15" s="92"/>
      <c r="F15" s="93">
        <v>0</v>
      </c>
      <c r="G15" s="88">
        <f>C22*F15/100</f>
        <v>0</v>
      </c>
    </row>
    <row r="16" spans="1:7" ht="15.75" customHeight="1">
      <c r="A16" s="86" t="s">
        <v>1572</v>
      </c>
      <c r="B16" s="87" t="s">
        <v>1575</v>
      </c>
      <c r="C16" s="88">
        <f>Souhrn!E43</f>
        <v>0</v>
      </c>
      <c r="D16" s="71" t="s">
        <v>1654</v>
      </c>
      <c r="E16" s="92"/>
      <c r="F16" s="93">
        <v>0</v>
      </c>
      <c r="G16" s="88">
        <f>C22*F16/100</f>
        <v>0</v>
      </c>
    </row>
    <row r="17" spans="1:7" ht="15.75" customHeight="1">
      <c r="A17" s="86" t="s">
        <v>1574</v>
      </c>
      <c r="B17" s="87" t="s">
        <v>1658</v>
      </c>
      <c r="C17" s="88">
        <f>Souhrn!E48</f>
        <v>0</v>
      </c>
      <c r="D17" s="96" t="s">
        <v>1655</v>
      </c>
      <c r="E17" s="92"/>
      <c r="F17" s="93">
        <v>0</v>
      </c>
      <c r="G17" s="88">
        <f>C22*F17/100</f>
        <v>0</v>
      </c>
    </row>
    <row r="18" spans="1:7" ht="15.75" customHeight="1">
      <c r="A18" s="94" t="s">
        <v>1670</v>
      </c>
      <c r="B18" s="87" t="s">
        <v>1659</v>
      </c>
      <c r="C18" s="88">
        <f>Souhrn!E57</f>
        <v>0</v>
      </c>
      <c r="D18" s="71" t="s">
        <v>1656</v>
      </c>
      <c r="E18" s="92"/>
      <c r="F18" s="93">
        <v>0</v>
      </c>
      <c r="G18" s="88">
        <f>C22*F18/100</f>
        <v>0</v>
      </c>
    </row>
    <row r="19" spans="1:7" ht="15.75" customHeight="1">
      <c r="A19" s="95" t="s">
        <v>1576</v>
      </c>
      <c r="B19" s="87"/>
      <c r="C19" s="88">
        <f>SUM(C15:C18)</f>
        <v>0</v>
      </c>
      <c r="D19" s="71" t="s">
        <v>1657</v>
      </c>
      <c r="E19" s="92"/>
      <c r="F19" s="93">
        <v>0</v>
      </c>
      <c r="G19" s="88">
        <f>C22*F19/100</f>
        <v>0</v>
      </c>
    </row>
    <row r="20" spans="1:7" ht="15.75" customHeight="1">
      <c r="A20" s="95" t="s">
        <v>1666</v>
      </c>
      <c r="B20" s="87"/>
      <c r="C20" s="88">
        <f>Souhrn!E63</f>
        <v>0</v>
      </c>
      <c r="D20" s="71" t="s">
        <v>1704</v>
      </c>
      <c r="E20" s="92"/>
      <c r="F20" s="93">
        <v>0</v>
      </c>
      <c r="G20" s="88">
        <f>C22*F20/100</f>
        <v>0</v>
      </c>
    </row>
    <row r="21" spans="1:7" ht="15.75" customHeight="1">
      <c r="A21" s="95" t="s">
        <v>1667</v>
      </c>
      <c r="B21" s="87"/>
      <c r="C21" s="88">
        <f>Souhrn!E67</f>
        <v>0</v>
      </c>
      <c r="D21" s="322" t="s">
        <v>1360</v>
      </c>
      <c r="E21" s="92"/>
      <c r="F21" s="93">
        <v>0</v>
      </c>
      <c r="G21" s="88">
        <f>C22*F21/100</f>
        <v>0</v>
      </c>
    </row>
    <row r="22" spans="1:7" ht="15.75" customHeight="1" thickBot="1">
      <c r="A22" s="75" t="s">
        <v>1668</v>
      </c>
      <c r="B22" s="59"/>
      <c r="C22" s="157">
        <f>SUM(C19:C21)</f>
        <v>0</v>
      </c>
      <c r="D22" s="71"/>
      <c r="E22" s="92"/>
      <c r="F22" s="93">
        <v>0</v>
      </c>
      <c r="G22" s="88">
        <f>C22*F22/100</f>
        <v>0</v>
      </c>
    </row>
    <row r="23" spans="1:7" ht="15.75" customHeight="1" thickBot="1">
      <c r="A23" s="158" t="s">
        <v>1669</v>
      </c>
      <c r="B23" s="159"/>
      <c r="C23" s="160">
        <f>C22+G23</f>
        <v>0</v>
      </c>
      <c r="D23" s="98" t="s">
        <v>1577</v>
      </c>
      <c r="E23" s="99"/>
      <c r="F23" s="100"/>
      <c r="G23" s="97">
        <f>SUM(G13:G22)</f>
        <v>0</v>
      </c>
    </row>
    <row r="24" spans="1:7" ht="12.75">
      <c r="A24" s="51" t="s">
        <v>1578</v>
      </c>
      <c r="B24" s="53"/>
      <c r="C24" s="101" t="s">
        <v>1579</v>
      </c>
      <c r="D24" s="53"/>
      <c r="E24" s="101" t="s">
        <v>1580</v>
      </c>
      <c r="F24" s="53"/>
      <c r="G24" s="155"/>
    </row>
    <row r="25" spans="1:7" ht="12.75">
      <c r="A25" s="61"/>
      <c r="B25" s="63" t="s">
        <v>343</v>
      </c>
      <c r="C25" s="64" t="s">
        <v>1581</v>
      </c>
      <c r="D25" s="63"/>
      <c r="E25" s="64" t="s">
        <v>1581</v>
      </c>
      <c r="F25" s="63"/>
      <c r="G25" s="65"/>
    </row>
    <row r="26" spans="1:7" ht="12.75">
      <c r="A26" s="75" t="s">
        <v>1582</v>
      </c>
      <c r="B26" s="102"/>
      <c r="C26" s="76" t="s">
        <v>1582</v>
      </c>
      <c r="D26" s="59"/>
      <c r="E26" s="76" t="s">
        <v>1582</v>
      </c>
      <c r="F26" s="59"/>
      <c r="G26" s="60"/>
    </row>
    <row r="27" spans="1:7" ht="12.75">
      <c r="A27" s="75"/>
      <c r="B27" s="103">
        <v>41319</v>
      </c>
      <c r="C27" s="76" t="s">
        <v>1583</v>
      </c>
      <c r="D27" s="59"/>
      <c r="E27" s="76" t="s">
        <v>1584</v>
      </c>
      <c r="F27" s="59"/>
      <c r="G27" s="60"/>
    </row>
    <row r="28" spans="1:7" ht="12.75">
      <c r="A28" s="75"/>
      <c r="B28" s="59"/>
      <c r="C28" s="76"/>
      <c r="D28" s="59"/>
      <c r="E28" s="76"/>
      <c r="F28" s="59"/>
      <c r="G28" s="60"/>
    </row>
    <row r="29" spans="1:7" ht="56.25" customHeight="1">
      <c r="A29" s="75"/>
      <c r="B29" s="59"/>
      <c r="C29" s="76"/>
      <c r="D29" s="59"/>
      <c r="E29" s="76"/>
      <c r="F29" s="59"/>
      <c r="G29" s="60"/>
    </row>
    <row r="30" spans="1:7" ht="12.75">
      <c r="A30" s="61" t="s">
        <v>1585</v>
      </c>
      <c r="B30" s="63"/>
      <c r="C30" s="104">
        <v>21</v>
      </c>
      <c r="D30" s="63" t="s">
        <v>1662</v>
      </c>
      <c r="E30" s="64"/>
      <c r="F30" s="105">
        <f>ROUND(C23-F32,0)</f>
        <v>0</v>
      </c>
      <c r="G30" s="65"/>
    </row>
    <row r="31" spans="1:7" ht="12.75">
      <c r="A31" s="61" t="s">
        <v>1586</v>
      </c>
      <c r="B31" s="63"/>
      <c r="C31" s="104">
        <v>21</v>
      </c>
      <c r="D31" s="63" t="s">
        <v>1662</v>
      </c>
      <c r="E31" s="64"/>
      <c r="F31" s="106">
        <f>ROUND(PRODUCT(F30,C31/100),1)</f>
        <v>0</v>
      </c>
      <c r="G31" s="74"/>
    </row>
    <row r="32" spans="1:7" ht="12.75">
      <c r="A32" s="61" t="s">
        <v>1585</v>
      </c>
      <c r="B32" s="63"/>
      <c r="C32" s="104">
        <v>15</v>
      </c>
      <c r="D32" s="63" t="s">
        <v>1662</v>
      </c>
      <c r="E32" s="64"/>
      <c r="F32" s="105">
        <v>0</v>
      </c>
      <c r="G32" s="65"/>
    </row>
    <row r="33" spans="1:7" ht="12.75">
      <c r="A33" s="61" t="s">
        <v>1586</v>
      </c>
      <c r="B33" s="63"/>
      <c r="C33" s="104">
        <v>15</v>
      </c>
      <c r="D33" s="63" t="s">
        <v>1662</v>
      </c>
      <c r="E33" s="64"/>
      <c r="F33" s="106">
        <f>ROUND(PRODUCT(F32,C33/100),1)</f>
        <v>0</v>
      </c>
      <c r="G33" s="74"/>
    </row>
    <row r="34" spans="1:7" s="111" customFormat="1" ht="19.5" customHeight="1" thickBot="1">
      <c r="A34" s="107" t="s">
        <v>1671</v>
      </c>
      <c r="B34" s="108"/>
      <c r="C34" s="108"/>
      <c r="D34" s="108"/>
      <c r="E34" s="109"/>
      <c r="F34" s="156">
        <f>CEILING(SUM(F30:F33),1)</f>
        <v>0</v>
      </c>
      <c r="G34" s="110"/>
    </row>
    <row r="36" spans="1:8" ht="12.75">
      <c r="A36" s="112" t="s">
        <v>1660</v>
      </c>
      <c r="B36" s="112"/>
      <c r="C36" s="112"/>
      <c r="D36" s="112"/>
      <c r="E36" s="112"/>
      <c r="F36" s="112"/>
      <c r="G36" s="112"/>
      <c r="H36" t="s">
        <v>1587</v>
      </c>
    </row>
    <row r="37" spans="1:8" ht="14.25" customHeight="1">
      <c r="A37" s="112"/>
      <c r="B37" s="403"/>
      <c r="C37" s="403"/>
      <c r="D37" s="403"/>
      <c r="E37" s="403"/>
      <c r="F37" s="403"/>
      <c r="G37" s="403"/>
      <c r="H37" t="s">
        <v>1587</v>
      </c>
    </row>
    <row r="38" spans="1:8" ht="12.75" customHeight="1">
      <c r="A38" s="113"/>
      <c r="B38" s="403"/>
      <c r="C38" s="403"/>
      <c r="D38" s="403"/>
      <c r="E38" s="403"/>
      <c r="F38" s="403"/>
      <c r="G38" s="403"/>
      <c r="H38" t="s">
        <v>1587</v>
      </c>
    </row>
    <row r="39" spans="1:8" ht="12.75">
      <c r="A39" s="113"/>
      <c r="B39" s="403"/>
      <c r="C39" s="403"/>
      <c r="D39" s="403"/>
      <c r="E39" s="403"/>
      <c r="F39" s="403"/>
      <c r="G39" s="403"/>
      <c r="H39" t="s">
        <v>1587</v>
      </c>
    </row>
    <row r="40" spans="1:8" ht="12.75">
      <c r="A40" s="113"/>
      <c r="B40" s="403"/>
      <c r="C40" s="403"/>
      <c r="D40" s="403"/>
      <c r="E40" s="403"/>
      <c r="F40" s="403"/>
      <c r="G40" s="403"/>
      <c r="H40" t="s">
        <v>1587</v>
      </c>
    </row>
    <row r="41" spans="1:8" ht="12.75">
      <c r="A41" s="113"/>
      <c r="B41" s="403"/>
      <c r="C41" s="403"/>
      <c r="D41" s="403"/>
      <c r="E41" s="403"/>
      <c r="F41" s="403"/>
      <c r="G41" s="403"/>
      <c r="H41" t="s">
        <v>1587</v>
      </c>
    </row>
    <row r="42" spans="1:8" ht="12.75">
      <c r="A42" s="113"/>
      <c r="B42" s="403"/>
      <c r="C42" s="403"/>
      <c r="D42" s="403"/>
      <c r="E42" s="403"/>
      <c r="F42" s="403"/>
      <c r="G42" s="403"/>
      <c r="H42" t="s">
        <v>1587</v>
      </c>
    </row>
    <row r="43" spans="1:8" ht="12.75">
      <c r="A43" s="113"/>
      <c r="B43" s="403"/>
      <c r="C43" s="403"/>
      <c r="D43" s="403"/>
      <c r="E43" s="403"/>
      <c r="F43" s="403"/>
      <c r="G43" s="403"/>
      <c r="H43" t="s">
        <v>1587</v>
      </c>
    </row>
    <row r="44" spans="1:8" ht="12.75">
      <c r="A44" s="113"/>
      <c r="B44" s="403"/>
      <c r="C44" s="403"/>
      <c r="D44" s="403"/>
      <c r="E44" s="403"/>
      <c r="F44" s="403"/>
      <c r="G44" s="403"/>
      <c r="H44" t="s">
        <v>1587</v>
      </c>
    </row>
    <row r="45" spans="1:8" ht="12.75">
      <c r="A45" s="113"/>
      <c r="B45" s="403"/>
      <c r="C45" s="403"/>
      <c r="D45" s="403"/>
      <c r="E45" s="403"/>
      <c r="F45" s="403"/>
      <c r="G45" s="403"/>
      <c r="H45" t="s">
        <v>1587</v>
      </c>
    </row>
    <row r="150" ht="12.75">
      <c r="B150" s="205"/>
    </row>
  </sheetData>
  <sheetProtection/>
  <mergeCells count="6">
    <mergeCell ref="B37:G45"/>
    <mergeCell ref="A10:D10"/>
    <mergeCell ref="A1:G1"/>
    <mergeCell ref="C6:D6"/>
    <mergeCell ref="C7:D7"/>
    <mergeCell ref="E10:G10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6"/>
  <sheetViews>
    <sheetView zoomScalePageLayoutView="0" workbookViewId="0" topLeftCell="A31">
      <selection activeCell="G8" sqref="G8:G9"/>
    </sheetView>
  </sheetViews>
  <sheetFormatPr defaultColWidth="9.140625" defaultRowHeight="12.75"/>
  <cols>
    <col min="1" max="1" width="3.8515625" style="1" customWidth="1"/>
    <col min="2" max="2" width="43.8515625" style="1" customWidth="1"/>
    <col min="3" max="5" width="10.57421875" style="1" customWidth="1"/>
    <col min="6" max="16384" width="9.140625" style="1" customWidth="1"/>
  </cols>
  <sheetData>
    <row r="1" spans="1:4" s="149" customFormat="1" ht="9.75">
      <c r="A1" s="149" t="s">
        <v>344</v>
      </c>
      <c r="D1" s="149" t="s">
        <v>346</v>
      </c>
    </row>
    <row r="2" spans="1:4" s="149" customFormat="1" ht="9.75">
      <c r="A2" s="149" t="s">
        <v>345</v>
      </c>
      <c r="D2" s="149" t="s">
        <v>347</v>
      </c>
    </row>
    <row r="4" spans="1:5" ht="12.75">
      <c r="A4" s="414" t="s">
        <v>1672</v>
      </c>
      <c r="B4" s="415"/>
      <c r="C4" s="415"/>
      <c r="D4" s="415"/>
      <c r="E4" s="415"/>
    </row>
    <row r="5" ht="10.5" thickBot="1"/>
    <row r="6" spans="1:5" ht="10.5" thickTop="1">
      <c r="A6" s="133"/>
      <c r="B6" s="30"/>
      <c r="C6" s="121"/>
      <c r="D6" s="122" t="s">
        <v>1645</v>
      </c>
      <c r="E6" s="34"/>
    </row>
    <row r="7" spans="1:5" s="3" customFormat="1" ht="9.75">
      <c r="A7" s="35" t="s">
        <v>1629</v>
      </c>
      <c r="B7" s="5" t="s">
        <v>1633</v>
      </c>
      <c r="C7" s="123"/>
      <c r="D7" s="124"/>
      <c r="E7" s="125"/>
    </row>
    <row r="8" spans="1:5" s="3" customFormat="1" ht="10.5" thickBot="1">
      <c r="A8" s="134"/>
      <c r="B8" s="135"/>
      <c r="C8" s="136" t="s">
        <v>1630</v>
      </c>
      <c r="D8" s="136" t="s">
        <v>1631</v>
      </c>
      <c r="E8" s="154" t="s">
        <v>1632</v>
      </c>
    </row>
    <row r="9" spans="1:5" s="2" customFormat="1" ht="11.25" thickBot="1" thickTop="1">
      <c r="A9" s="131">
        <v>1</v>
      </c>
      <c r="B9" s="131">
        <v>2</v>
      </c>
      <c r="C9" s="131">
        <v>3</v>
      </c>
      <c r="D9" s="131">
        <v>4</v>
      </c>
      <c r="E9" s="132">
        <v>5</v>
      </c>
    </row>
    <row r="10" spans="1:5" s="2" customFormat="1" ht="12" thickTop="1">
      <c r="A10" s="126"/>
      <c r="B10" s="47" t="s">
        <v>1589</v>
      </c>
      <c r="C10" s="144"/>
      <c r="D10" s="144"/>
      <c r="E10" s="145"/>
    </row>
    <row r="11" spans="1:5" s="2" customFormat="1" ht="11.25">
      <c r="A11" s="127">
        <v>1</v>
      </c>
      <c r="B11" s="19" t="s">
        <v>1536</v>
      </c>
      <c r="C11" s="141">
        <f>Rozpocet!G42</f>
        <v>0</v>
      </c>
      <c r="D11" s="141">
        <f>Rozpocet!I42</f>
        <v>0</v>
      </c>
      <c r="E11" s="146">
        <f>C11+D11</f>
        <v>0</v>
      </c>
    </row>
    <row r="12" spans="1:5" s="2" customFormat="1" ht="11.25">
      <c r="A12" s="128">
        <v>2</v>
      </c>
      <c r="B12" s="19" t="s">
        <v>1537</v>
      </c>
      <c r="C12" s="141">
        <f>Rozpocet!G55</f>
        <v>0</v>
      </c>
      <c r="D12" s="141">
        <f>Rozpocet!I55</f>
        <v>0</v>
      </c>
      <c r="E12" s="146">
        <f aca="true" t="shared" si="0" ref="E12:E21">C12+D12</f>
        <v>0</v>
      </c>
    </row>
    <row r="13" spans="1:5" ht="11.25">
      <c r="A13" s="128">
        <v>3</v>
      </c>
      <c r="B13" s="168" t="s">
        <v>1538</v>
      </c>
      <c r="C13" s="141">
        <f>Rozpocet!G111</f>
        <v>0</v>
      </c>
      <c r="D13" s="141">
        <f>Rozpocet!I111</f>
        <v>0</v>
      </c>
      <c r="E13" s="146">
        <f t="shared" si="0"/>
        <v>0</v>
      </c>
    </row>
    <row r="14" spans="1:5" ht="11.25">
      <c r="A14" s="128">
        <v>4</v>
      </c>
      <c r="B14" s="19" t="s">
        <v>1540</v>
      </c>
      <c r="C14" s="141">
        <f>Rozpocet!G123</f>
        <v>0</v>
      </c>
      <c r="D14" s="141">
        <f>Rozpocet!I123</f>
        <v>0</v>
      </c>
      <c r="E14" s="146">
        <f t="shared" si="0"/>
        <v>0</v>
      </c>
    </row>
    <row r="15" spans="1:5" ht="11.25">
      <c r="A15" s="128">
        <v>5</v>
      </c>
      <c r="B15" s="19" t="s">
        <v>1542</v>
      </c>
      <c r="C15" s="141">
        <f>Rozpocet!G136</f>
        <v>0</v>
      </c>
      <c r="D15" s="141">
        <f>Rozpocet!I136</f>
        <v>0</v>
      </c>
      <c r="E15" s="146">
        <f t="shared" si="0"/>
        <v>0</v>
      </c>
    </row>
    <row r="16" spans="1:5" ht="11.25">
      <c r="A16" s="128">
        <v>6</v>
      </c>
      <c r="B16" s="19" t="s">
        <v>1544</v>
      </c>
      <c r="C16" s="141">
        <f>Rozpocet!G219</f>
        <v>0</v>
      </c>
      <c r="D16" s="141">
        <f>Rozpocet!I219</f>
        <v>0</v>
      </c>
      <c r="E16" s="146">
        <f t="shared" si="0"/>
        <v>0</v>
      </c>
    </row>
    <row r="17" spans="1:5" ht="11.25">
      <c r="A17" s="128">
        <v>8</v>
      </c>
      <c r="B17" s="19" t="s">
        <v>1546</v>
      </c>
      <c r="C17" s="141">
        <f>Rozpocet!G242</f>
        <v>0</v>
      </c>
      <c r="D17" s="141">
        <f>Rozpocet!I242</f>
        <v>0</v>
      </c>
      <c r="E17" s="146">
        <f t="shared" si="0"/>
        <v>0</v>
      </c>
    </row>
    <row r="18" spans="1:5" ht="11.25">
      <c r="A18" s="128">
        <v>9</v>
      </c>
      <c r="B18" s="19" t="s">
        <v>1549</v>
      </c>
      <c r="C18" s="141">
        <f>Rozpocet!G258</f>
        <v>0</v>
      </c>
      <c r="D18" s="141">
        <f>Rozpocet!I258</f>
        <v>0</v>
      </c>
      <c r="E18" s="146">
        <f t="shared" si="0"/>
        <v>0</v>
      </c>
    </row>
    <row r="19" spans="1:5" ht="11.25">
      <c r="A19" s="128">
        <v>10</v>
      </c>
      <c r="B19" s="19" t="s">
        <v>1880</v>
      </c>
      <c r="C19" s="325">
        <f>SUM('dět.hř + ostatní'!I57)</f>
        <v>0</v>
      </c>
      <c r="D19" s="325">
        <f>SUM('dět.hř + ostatní'!I58)</f>
        <v>0</v>
      </c>
      <c r="E19" s="326">
        <f>C19+D19</f>
        <v>0</v>
      </c>
    </row>
    <row r="20" spans="1:5" ht="11.25">
      <c r="A20" s="128">
        <v>94</v>
      </c>
      <c r="B20" s="19" t="s">
        <v>1550</v>
      </c>
      <c r="C20" s="141">
        <f>Rozpocet!G265</f>
        <v>0</v>
      </c>
      <c r="D20" s="141">
        <f>Rozpocet!I265</f>
        <v>0</v>
      </c>
      <c r="E20" s="146">
        <f t="shared" si="0"/>
        <v>0</v>
      </c>
    </row>
    <row r="21" spans="1:5" ht="11.25">
      <c r="A21" s="129">
        <v>96</v>
      </c>
      <c r="B21" s="120" t="s">
        <v>1552</v>
      </c>
      <c r="C21" s="141">
        <f>Rozpocet!G323</f>
        <v>0</v>
      </c>
      <c r="D21" s="141">
        <f>Rozpocet!I323</f>
        <v>0</v>
      </c>
      <c r="E21" s="146">
        <f t="shared" si="0"/>
        <v>0</v>
      </c>
    </row>
    <row r="22" spans="1:5" ht="12" thickBot="1">
      <c r="A22" s="43"/>
      <c r="B22" s="44" t="s">
        <v>1554</v>
      </c>
      <c r="C22" s="150">
        <f>SUM(C11:C21)</f>
        <v>0</v>
      </c>
      <c r="D22" s="151">
        <f>SUM(D11:D21)</f>
        <v>0</v>
      </c>
      <c r="E22" s="139">
        <f>SUM(E11:E21)</f>
        <v>0</v>
      </c>
    </row>
    <row r="23" spans="3:5" ht="12" thickBot="1">
      <c r="C23" s="142"/>
      <c r="D23" s="142"/>
      <c r="E23" s="147"/>
    </row>
    <row r="24" spans="1:5" ht="11.25">
      <c r="A24" s="130"/>
      <c r="B24" s="116" t="s">
        <v>1588</v>
      </c>
      <c r="C24" s="143"/>
      <c r="D24" s="143"/>
      <c r="E24" s="148"/>
    </row>
    <row r="25" spans="1:5" ht="11.25">
      <c r="A25" s="127">
        <v>711</v>
      </c>
      <c r="B25" s="19" t="s">
        <v>1590</v>
      </c>
      <c r="C25" s="141">
        <f>Rozpocet!G353</f>
        <v>0</v>
      </c>
      <c r="D25" s="141">
        <f>Rozpocet!I353</f>
        <v>0</v>
      </c>
      <c r="E25" s="146">
        <f>C25+D25</f>
        <v>0</v>
      </c>
    </row>
    <row r="26" spans="1:5" ht="11.25">
      <c r="A26" s="128">
        <v>712</v>
      </c>
      <c r="B26" s="19" t="s">
        <v>1592</v>
      </c>
      <c r="C26" s="141">
        <f>Rozpocet!G358</f>
        <v>0</v>
      </c>
      <c r="D26" s="141">
        <f>Rozpocet!I358</f>
        <v>0</v>
      </c>
      <c r="E26" s="146">
        <f aca="true" t="shared" si="1" ref="E26:E42">C26+D26</f>
        <v>0</v>
      </c>
    </row>
    <row r="27" spans="1:5" ht="11.25">
      <c r="A27" s="128">
        <v>713</v>
      </c>
      <c r="B27" s="19" t="s">
        <v>1594</v>
      </c>
      <c r="C27" s="141">
        <f>Rozpocet!G389</f>
        <v>0</v>
      </c>
      <c r="D27" s="141">
        <f>Rozpocet!I389</f>
        <v>0</v>
      </c>
      <c r="E27" s="146">
        <f t="shared" si="1"/>
        <v>0</v>
      </c>
    </row>
    <row r="28" spans="1:5" ht="11.25">
      <c r="A28" s="128">
        <v>762</v>
      </c>
      <c r="B28" s="19" t="s">
        <v>1596</v>
      </c>
      <c r="C28" s="141">
        <f>Rozpocet!G438</f>
        <v>0</v>
      </c>
      <c r="D28" s="141">
        <f>Rozpocet!I438</f>
        <v>0</v>
      </c>
      <c r="E28" s="146">
        <f t="shared" si="1"/>
        <v>0</v>
      </c>
    </row>
    <row r="29" spans="1:5" ht="11.25">
      <c r="A29" s="128">
        <v>763</v>
      </c>
      <c r="B29" s="19" t="s">
        <v>1598</v>
      </c>
      <c r="C29" s="141">
        <f>Rozpocet!G467</f>
        <v>0</v>
      </c>
      <c r="D29" s="141">
        <f>Rozpocet!I467</f>
        <v>0</v>
      </c>
      <c r="E29" s="146">
        <f t="shared" si="1"/>
        <v>0</v>
      </c>
    </row>
    <row r="30" spans="1:5" ht="11.25">
      <c r="A30" s="128">
        <v>764</v>
      </c>
      <c r="B30" s="19" t="s">
        <v>1600</v>
      </c>
      <c r="C30" s="141">
        <f>Rozpocet!G482</f>
        <v>0</v>
      </c>
      <c r="D30" s="141">
        <f>Rozpocet!I482</f>
        <v>0</v>
      </c>
      <c r="E30" s="146">
        <f t="shared" si="1"/>
        <v>0</v>
      </c>
    </row>
    <row r="31" spans="1:5" ht="11.25">
      <c r="A31" s="128">
        <v>765</v>
      </c>
      <c r="B31" s="19" t="s">
        <v>1601</v>
      </c>
      <c r="C31" s="141">
        <f>Rozpocet!G509</f>
        <v>0</v>
      </c>
      <c r="D31" s="141">
        <f>Rozpocet!I509</f>
        <v>0</v>
      </c>
      <c r="E31" s="146">
        <f t="shared" si="1"/>
        <v>0</v>
      </c>
    </row>
    <row r="32" spans="1:5" ht="11.25">
      <c r="A32" s="128">
        <v>766</v>
      </c>
      <c r="B32" s="19" t="s">
        <v>1603</v>
      </c>
      <c r="C32" s="141">
        <f>Rozpocet!G554</f>
        <v>0</v>
      </c>
      <c r="D32" s="141">
        <f>Rozpocet!I554</f>
        <v>0</v>
      </c>
      <c r="E32" s="146">
        <f t="shared" si="1"/>
        <v>0</v>
      </c>
    </row>
    <row r="33" spans="1:5" ht="11.25">
      <c r="A33" s="128">
        <v>767</v>
      </c>
      <c r="B33" s="19" t="s">
        <v>1605</v>
      </c>
      <c r="C33" s="141">
        <f>Rozpocet!G573</f>
        <v>0</v>
      </c>
      <c r="D33" s="141">
        <f>Rozpocet!I573</f>
        <v>0</v>
      </c>
      <c r="E33" s="146">
        <f t="shared" si="1"/>
        <v>0</v>
      </c>
    </row>
    <row r="34" spans="1:5" ht="11.25">
      <c r="A34" s="128">
        <v>771</v>
      </c>
      <c r="B34" s="19" t="s">
        <v>1607</v>
      </c>
      <c r="C34" s="141">
        <f>Rozpocet!G583</f>
        <v>0</v>
      </c>
      <c r="D34" s="141">
        <f>Rozpocet!I583</f>
        <v>0</v>
      </c>
      <c r="E34" s="146">
        <f t="shared" si="1"/>
        <v>0</v>
      </c>
    </row>
    <row r="35" spans="1:5" ht="11.25">
      <c r="A35" s="128">
        <v>772</v>
      </c>
      <c r="B35" s="19" t="s">
        <v>1673</v>
      </c>
      <c r="C35" s="141">
        <f>Rozpocet!G588</f>
        <v>0</v>
      </c>
      <c r="D35" s="141">
        <f>Rozpocet!I588</f>
        <v>0</v>
      </c>
      <c r="E35" s="146">
        <f>C35+D35</f>
        <v>0</v>
      </c>
    </row>
    <row r="36" spans="1:10" ht="11.25">
      <c r="A36" s="127">
        <v>775</v>
      </c>
      <c r="B36" s="19" t="s">
        <v>1611</v>
      </c>
      <c r="C36" s="141">
        <f>Rozpocet!G593</f>
        <v>0</v>
      </c>
      <c r="D36" s="141">
        <f>Rozpocet!I593</f>
        <v>0</v>
      </c>
      <c r="E36" s="146">
        <f t="shared" si="1"/>
        <v>0</v>
      </c>
      <c r="J36" s="327"/>
    </row>
    <row r="37" spans="1:5" ht="11.25">
      <c r="A37" s="128">
        <v>776</v>
      </c>
      <c r="B37" s="19" t="s">
        <v>1612</v>
      </c>
      <c r="C37" s="141">
        <f>Rozpocet!G601</f>
        <v>0</v>
      </c>
      <c r="D37" s="141">
        <f>Rozpocet!I601</f>
        <v>0</v>
      </c>
      <c r="E37" s="146">
        <f t="shared" si="1"/>
        <v>0</v>
      </c>
    </row>
    <row r="38" spans="1:5" ht="11.25">
      <c r="A38" s="128">
        <v>777</v>
      </c>
      <c r="B38" s="19" t="s">
        <v>1613</v>
      </c>
      <c r="C38" s="141">
        <f>Rozpocet!G606</f>
        <v>0</v>
      </c>
      <c r="D38" s="141">
        <f>Rozpocet!I606</f>
        <v>0</v>
      </c>
      <c r="E38" s="146">
        <f t="shared" si="1"/>
        <v>0</v>
      </c>
    </row>
    <row r="39" spans="1:5" ht="11.25">
      <c r="A39" s="128">
        <v>781</v>
      </c>
      <c r="B39" s="19" t="s">
        <v>1615</v>
      </c>
      <c r="C39" s="141">
        <f>Rozpocet!G631</f>
        <v>0</v>
      </c>
      <c r="D39" s="141">
        <f>Rozpocet!I631</f>
        <v>0</v>
      </c>
      <c r="E39" s="146">
        <f t="shared" si="1"/>
        <v>0</v>
      </c>
    </row>
    <row r="40" spans="1:5" ht="11.25">
      <c r="A40" s="128">
        <v>782</v>
      </c>
      <c r="B40" s="19" t="s">
        <v>1675</v>
      </c>
      <c r="C40" s="141">
        <f>Rozpocet!G636</f>
        <v>0</v>
      </c>
      <c r="D40" s="141">
        <f>Rozpocet!I636</f>
        <v>0</v>
      </c>
      <c r="E40" s="146">
        <f>C40+D40</f>
        <v>0</v>
      </c>
    </row>
    <row r="41" spans="1:5" ht="11.25">
      <c r="A41" s="128">
        <v>783</v>
      </c>
      <c r="B41" s="19" t="s">
        <v>1617</v>
      </c>
      <c r="C41" s="141">
        <f>Rozpocet!G645</f>
        <v>0</v>
      </c>
      <c r="D41" s="141">
        <f>Rozpocet!I645</f>
        <v>0</v>
      </c>
      <c r="E41" s="146">
        <f t="shared" si="1"/>
        <v>0</v>
      </c>
    </row>
    <row r="42" spans="1:5" ht="11.25">
      <c r="A42" s="129">
        <v>784</v>
      </c>
      <c r="B42" s="120" t="s">
        <v>1619</v>
      </c>
      <c r="C42" s="141">
        <f>Rozpocet!G673</f>
        <v>0</v>
      </c>
      <c r="D42" s="141">
        <f>Rozpocet!I673</f>
        <v>0</v>
      </c>
      <c r="E42" s="146">
        <f t="shared" si="1"/>
        <v>0</v>
      </c>
    </row>
    <row r="43" spans="1:5" ht="12" thickBot="1">
      <c r="A43" s="43"/>
      <c r="B43" s="44" t="s">
        <v>1609</v>
      </c>
      <c r="C43" s="150">
        <f>SUM(C25:C42)</f>
        <v>0</v>
      </c>
      <c r="D43" s="151">
        <f>SUM(D25:D42)</f>
        <v>0</v>
      </c>
      <c r="E43" s="139">
        <f>SUM(E25:E42)</f>
        <v>0</v>
      </c>
    </row>
    <row r="44" spans="3:5" ht="12" thickBot="1">
      <c r="C44" s="142"/>
      <c r="D44" s="142"/>
      <c r="E44" s="147"/>
    </row>
    <row r="45" spans="1:5" ht="11.25">
      <c r="A45" s="130"/>
      <c r="B45" s="116" t="s">
        <v>1621</v>
      </c>
      <c r="C45" s="143"/>
      <c r="D45" s="143"/>
      <c r="E45" s="148"/>
    </row>
    <row r="46" spans="1:5" ht="11.25">
      <c r="A46" s="127">
        <v>720</v>
      </c>
      <c r="B46" s="19" t="s">
        <v>1624</v>
      </c>
      <c r="C46" s="141">
        <f>Rozpocet!G684</f>
        <v>0</v>
      </c>
      <c r="D46" s="141">
        <f>Rozpocet!I684</f>
        <v>0</v>
      </c>
      <c r="E46" s="146">
        <f>C46+D46</f>
        <v>0</v>
      </c>
    </row>
    <row r="47" spans="1:5" ht="11.25">
      <c r="A47" s="129">
        <v>730</v>
      </c>
      <c r="B47" s="120" t="s">
        <v>1623</v>
      </c>
      <c r="C47" s="141">
        <f>Rozpocet!G689</f>
        <v>0</v>
      </c>
      <c r="D47" s="141">
        <f>Rozpocet!I689</f>
        <v>0</v>
      </c>
      <c r="E47" s="146">
        <f>C47+D47</f>
        <v>0</v>
      </c>
    </row>
    <row r="48" spans="1:5" ht="12" thickBot="1">
      <c r="A48" s="43"/>
      <c r="B48" s="44" t="s">
        <v>1626</v>
      </c>
      <c r="C48" s="150">
        <f>SUM(C46:C47)</f>
        <v>0</v>
      </c>
      <c r="D48" s="151">
        <f>SUM(D46:D47)</f>
        <v>0</v>
      </c>
      <c r="E48" s="139">
        <f>SUM(E46:E47)</f>
        <v>0</v>
      </c>
    </row>
    <row r="49" spans="3:5" ht="12" thickBot="1">
      <c r="C49" s="142"/>
      <c r="D49" s="142"/>
      <c r="E49" s="147"/>
    </row>
    <row r="50" spans="1:5" ht="11.25">
      <c r="A50" s="130"/>
      <c r="B50" s="116" t="s">
        <v>1627</v>
      </c>
      <c r="C50" s="143"/>
      <c r="D50" s="143"/>
      <c r="E50" s="148"/>
    </row>
    <row r="51" spans="1:5" ht="11.25">
      <c r="A51" s="127">
        <v>21</v>
      </c>
      <c r="B51" s="19" t="s">
        <v>1635</v>
      </c>
      <c r="C51" s="141">
        <f>Rozpocet!G696</f>
        <v>0</v>
      </c>
      <c r="D51" s="141">
        <f>Rozpocet!I696</f>
        <v>0</v>
      </c>
      <c r="E51" s="146">
        <f aca="true" t="shared" si="2" ref="E51:E56">C51+D51</f>
        <v>0</v>
      </c>
    </row>
    <row r="52" spans="1:5" ht="11.25">
      <c r="A52" s="128">
        <v>22</v>
      </c>
      <c r="B52" s="19" t="s">
        <v>1636</v>
      </c>
      <c r="C52" s="141">
        <f>Rozpocet!G701</f>
        <v>0</v>
      </c>
      <c r="D52" s="141">
        <f>Rozpocet!I701</f>
        <v>0</v>
      </c>
      <c r="E52" s="146">
        <f t="shared" si="2"/>
        <v>0</v>
      </c>
    </row>
    <row r="53" spans="1:5" ht="11.25">
      <c r="A53" s="128">
        <v>24</v>
      </c>
      <c r="B53" s="19" t="s">
        <v>1637</v>
      </c>
      <c r="C53" s="141">
        <f>Rozpocet!G706</f>
        <v>0</v>
      </c>
      <c r="D53" s="141">
        <f>Rozpocet!I706</f>
        <v>0</v>
      </c>
      <c r="E53" s="146">
        <f t="shared" si="2"/>
        <v>0</v>
      </c>
    </row>
    <row r="54" spans="1:5" ht="11.25">
      <c r="A54" s="128">
        <v>33</v>
      </c>
      <c r="B54" s="19" t="s">
        <v>1638</v>
      </c>
      <c r="C54" s="141">
        <f>Rozpocet!G711</f>
        <v>0</v>
      </c>
      <c r="D54" s="141">
        <f>Rozpocet!I711</f>
        <v>0</v>
      </c>
      <c r="E54" s="146">
        <f t="shared" si="2"/>
        <v>0</v>
      </c>
    </row>
    <row r="55" spans="1:5" ht="11.25">
      <c r="A55" s="320">
        <v>43</v>
      </c>
      <c r="B55" s="320" t="s">
        <v>1639</v>
      </c>
      <c r="C55" s="319">
        <f>Rozpocet!G716</f>
        <v>0</v>
      </c>
      <c r="D55" s="141">
        <f>Rozpocet!I716</f>
        <v>0</v>
      </c>
      <c r="E55" s="146">
        <f t="shared" si="2"/>
        <v>0</v>
      </c>
    </row>
    <row r="56" spans="1:5" ht="11.25">
      <c r="A56" s="320">
        <v>46</v>
      </c>
      <c r="B56" s="323" t="s">
        <v>1882</v>
      </c>
      <c r="C56" s="324">
        <f>Rozpocet!G717</f>
        <v>0</v>
      </c>
      <c r="D56" s="325">
        <f>SUM('dět.hř + ostatní'!I53)</f>
        <v>0</v>
      </c>
      <c r="E56" s="326">
        <f t="shared" si="2"/>
        <v>0</v>
      </c>
    </row>
    <row r="57" spans="1:5" ht="12" thickBot="1">
      <c r="A57" s="44"/>
      <c r="B57" s="44" t="s">
        <v>1628</v>
      </c>
      <c r="C57" s="321">
        <f>SUM(C51:C56)</f>
        <v>0</v>
      </c>
      <c r="D57" s="151">
        <f>SUM(D51:D56)</f>
        <v>0</v>
      </c>
      <c r="E57" s="139">
        <f>SUM(E51:E56)</f>
        <v>0</v>
      </c>
    </row>
    <row r="58" spans="3:5" ht="12" thickBot="1">
      <c r="C58" s="142"/>
      <c r="D58" s="142"/>
      <c r="E58" s="147"/>
    </row>
    <row r="59" spans="1:5" ht="12" thickBot="1">
      <c r="A59" s="137"/>
      <c r="B59" s="138" t="s">
        <v>1634</v>
      </c>
      <c r="C59" s="152">
        <f>C22+C43+C48+C57</f>
        <v>0</v>
      </c>
      <c r="D59" s="153">
        <f>D22+D43+D48+D57</f>
        <v>0</v>
      </c>
      <c r="E59" s="140">
        <f>E22+E43+E48+E57</f>
        <v>0</v>
      </c>
    </row>
    <row r="60" ht="10.5" thickBot="1"/>
    <row r="61" spans="1:5" ht="11.25">
      <c r="A61" s="130"/>
      <c r="B61" s="116" t="s">
        <v>1646</v>
      </c>
      <c r="C61" s="143"/>
      <c r="D61" s="143"/>
      <c r="E61" s="148"/>
    </row>
    <row r="62" spans="1:5" ht="11.25">
      <c r="A62" s="127"/>
      <c r="B62" s="19" t="s">
        <v>1677</v>
      </c>
      <c r="C62" s="141"/>
      <c r="D62" s="141"/>
      <c r="E62" s="146">
        <f>C62+D62</f>
        <v>0</v>
      </c>
    </row>
    <row r="63" spans="1:5" ht="12" thickBot="1">
      <c r="A63" s="43"/>
      <c r="B63" s="44" t="s">
        <v>1647</v>
      </c>
      <c r="C63" s="150"/>
      <c r="D63" s="151"/>
      <c r="E63" s="139">
        <f>SUM(E62:E62)</f>
        <v>0</v>
      </c>
    </row>
    <row r="64" ht="10.5" thickBot="1"/>
    <row r="65" spans="1:5" ht="11.25">
      <c r="A65" s="130"/>
      <c r="B65" s="116" t="s">
        <v>1648</v>
      </c>
      <c r="C65" s="143"/>
      <c r="D65" s="143"/>
      <c r="E65" s="148"/>
    </row>
    <row r="66" spans="1:5" ht="11.25">
      <c r="A66" s="127"/>
      <c r="B66" s="19" t="s">
        <v>1649</v>
      </c>
      <c r="C66" s="141"/>
      <c r="D66" s="141"/>
      <c r="E66" s="146">
        <f>C66+D66</f>
        <v>0</v>
      </c>
    </row>
    <row r="67" spans="1:5" ht="12" thickBot="1">
      <c r="A67" s="43"/>
      <c r="B67" s="44" t="s">
        <v>1650</v>
      </c>
      <c r="C67" s="150"/>
      <c r="D67" s="151"/>
      <c r="E67" s="139">
        <f>SUM(E66:E66)</f>
        <v>0</v>
      </c>
    </row>
    <row r="152" ht="9.75">
      <c r="B152" s="167"/>
    </row>
    <row r="196" ht="9.75">
      <c r="B196" s="167"/>
    </row>
  </sheetData>
  <sheetProtection/>
  <mergeCells count="1">
    <mergeCell ref="A4:E4"/>
  </mergeCells>
  <printOptions horizontalCentered="1"/>
  <pageMargins left="0.7874015748031497" right="0.5905511811023623" top="0.7874015748031497" bottom="0.7874015748031497" header="0.5118110236220472" footer="0.511811023622047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17"/>
  <sheetViews>
    <sheetView zoomScalePageLayoutView="0" workbookViewId="0" topLeftCell="A668">
      <selection activeCell="H687" sqref="H687"/>
    </sheetView>
  </sheetViews>
  <sheetFormatPr defaultColWidth="9.140625" defaultRowHeight="12.75"/>
  <cols>
    <col min="1" max="1" width="5.8515625" style="0" bestFit="1" customWidth="1"/>
    <col min="2" max="2" width="11.7109375" style="0" customWidth="1"/>
    <col min="3" max="3" width="41.140625" style="0" bestFit="1" customWidth="1"/>
    <col min="4" max="4" width="3.57421875" style="0" bestFit="1" customWidth="1"/>
    <col min="5" max="7" width="10.7109375" style="0" customWidth="1"/>
    <col min="8" max="8" width="15.00390625" style="231" bestFit="1" customWidth="1"/>
    <col min="9" max="9" width="10.7109375" style="0" customWidth="1"/>
    <col min="10" max="10" width="14.28125" style="214" bestFit="1" customWidth="1"/>
    <col min="11" max="11" width="10.7109375" style="0" customWidth="1"/>
  </cols>
  <sheetData>
    <row r="1" spans="1:11" ht="9.75" customHeight="1">
      <c r="A1" s="181" t="s">
        <v>1507</v>
      </c>
      <c r="B1" s="149" t="s">
        <v>341</v>
      </c>
      <c r="C1" s="149"/>
      <c r="D1" s="149"/>
      <c r="E1" s="183"/>
      <c r="F1" s="149"/>
      <c r="G1" s="149"/>
      <c r="H1" s="216"/>
      <c r="I1" s="149"/>
      <c r="J1" s="170" t="s">
        <v>623</v>
      </c>
      <c r="K1" s="149"/>
    </row>
    <row r="2" spans="1:11" ht="9.75" customHeight="1">
      <c r="A2" s="149" t="s">
        <v>345</v>
      </c>
      <c r="B2" s="149"/>
      <c r="C2" s="149"/>
      <c r="D2" s="149"/>
      <c r="E2" s="183"/>
      <c r="F2" s="149"/>
      <c r="G2" s="149"/>
      <c r="H2" s="216"/>
      <c r="I2" s="149"/>
      <c r="J2" s="170" t="s">
        <v>624</v>
      </c>
      <c r="K2" s="149"/>
    </row>
    <row r="3" spans="1:11" ht="9.75" customHeight="1">
      <c r="A3" s="1"/>
      <c r="B3" s="1"/>
      <c r="C3" s="212"/>
      <c r="D3" s="1"/>
      <c r="E3" s="184"/>
      <c r="F3" s="1"/>
      <c r="G3" s="1"/>
      <c r="H3" s="217"/>
      <c r="I3" s="1"/>
      <c r="J3" s="171"/>
      <c r="K3" s="1"/>
    </row>
    <row r="4" spans="1:11" ht="12.75" customHeight="1">
      <c r="A4" s="209"/>
      <c r="B4" s="210"/>
      <c r="C4" s="210"/>
      <c r="D4" s="210"/>
      <c r="E4" s="209" t="s">
        <v>1509</v>
      </c>
      <c r="F4" s="210"/>
      <c r="G4" s="210"/>
      <c r="H4" s="218"/>
      <c r="I4" s="210"/>
      <c r="J4" s="211"/>
      <c r="K4" s="210"/>
    </row>
    <row r="5" spans="1:11" ht="9.75" customHeight="1" thickBot="1">
      <c r="A5" s="1"/>
      <c r="B5" s="1"/>
      <c r="C5" s="1"/>
      <c r="D5" s="1"/>
      <c r="E5" s="184"/>
      <c r="F5" s="1"/>
      <c r="G5" s="1"/>
      <c r="H5" s="217"/>
      <c r="I5" s="1"/>
      <c r="J5" s="171"/>
      <c r="K5" s="1"/>
    </row>
    <row r="6" spans="1:11" ht="13.5" thickTop="1">
      <c r="A6" s="29" t="s">
        <v>1512</v>
      </c>
      <c r="B6" s="30"/>
      <c r="C6" s="30"/>
      <c r="D6" s="31"/>
      <c r="E6" s="185"/>
      <c r="F6" s="32" t="s">
        <v>1532</v>
      </c>
      <c r="G6" s="32"/>
      <c r="H6" s="219"/>
      <c r="I6" s="33"/>
      <c r="J6" s="172" t="s">
        <v>1681</v>
      </c>
      <c r="K6" s="34"/>
    </row>
    <row r="7" spans="1:11" ht="12.75">
      <c r="A7" s="35" t="s">
        <v>1514</v>
      </c>
      <c r="B7" s="5" t="s">
        <v>1510</v>
      </c>
      <c r="C7" s="5" t="s">
        <v>1511</v>
      </c>
      <c r="D7" s="10" t="s">
        <v>1534</v>
      </c>
      <c r="E7" s="186" t="s">
        <v>1515</v>
      </c>
      <c r="F7" s="9" t="s">
        <v>1530</v>
      </c>
      <c r="G7" s="8"/>
      <c r="H7" s="220" t="s">
        <v>1531</v>
      </c>
      <c r="I7" s="8"/>
      <c r="J7" s="173"/>
      <c r="K7" s="36"/>
    </row>
    <row r="8" spans="1:11" ht="12.75">
      <c r="A8" s="35" t="s">
        <v>1513</v>
      </c>
      <c r="B8" s="5"/>
      <c r="C8" s="5"/>
      <c r="D8" s="10"/>
      <c r="E8" s="187"/>
      <c r="F8" s="6" t="s">
        <v>1516</v>
      </c>
      <c r="G8" s="7" t="s">
        <v>1517</v>
      </c>
      <c r="H8" s="221" t="s">
        <v>1516</v>
      </c>
      <c r="I8" s="7" t="s">
        <v>1517</v>
      </c>
      <c r="J8" s="174" t="s">
        <v>1516</v>
      </c>
      <c r="K8" s="37" t="s">
        <v>1517</v>
      </c>
    </row>
    <row r="9" spans="1:11" ht="13.5" thickBot="1">
      <c r="A9" s="38" t="s">
        <v>1518</v>
      </c>
      <c r="B9" s="39" t="s">
        <v>1519</v>
      </c>
      <c r="C9" s="39" t="s">
        <v>1520</v>
      </c>
      <c r="D9" s="40" t="s">
        <v>1521</v>
      </c>
      <c r="E9" s="188" t="s">
        <v>1522</v>
      </c>
      <c r="F9" s="40" t="s">
        <v>1523</v>
      </c>
      <c r="G9" s="39" t="s">
        <v>1524</v>
      </c>
      <c r="H9" s="222" t="s">
        <v>1525</v>
      </c>
      <c r="I9" s="39" t="s">
        <v>1526</v>
      </c>
      <c r="J9" s="175" t="s">
        <v>1527</v>
      </c>
      <c r="K9" s="41" t="s">
        <v>1528</v>
      </c>
    </row>
    <row r="10" spans="1:11" ht="15" customHeight="1" thickTop="1">
      <c r="A10" s="45"/>
      <c r="B10" s="46"/>
      <c r="C10" s="47" t="s">
        <v>1589</v>
      </c>
      <c r="D10" s="48"/>
      <c r="E10" s="189"/>
      <c r="F10" s="48"/>
      <c r="G10" s="50"/>
      <c r="H10" s="223"/>
      <c r="I10" s="50"/>
      <c r="J10" s="198"/>
      <c r="K10" s="49"/>
    </row>
    <row r="11" spans="1:11" ht="15" customHeight="1">
      <c r="A11" s="15"/>
      <c r="B11" s="28"/>
      <c r="C11" s="19" t="s">
        <v>1536</v>
      </c>
      <c r="D11" s="17"/>
      <c r="E11" s="186"/>
      <c r="F11" s="17"/>
      <c r="G11" s="16"/>
      <c r="H11" s="224"/>
      <c r="I11" s="16"/>
      <c r="J11" s="199"/>
      <c r="K11" s="18"/>
    </row>
    <row r="12" spans="1:11" ht="9.75" customHeight="1">
      <c r="A12" s="232">
        <v>1</v>
      </c>
      <c r="B12" s="206" t="s">
        <v>1707</v>
      </c>
      <c r="C12" s="11" t="s">
        <v>1241</v>
      </c>
      <c r="D12" s="5" t="s">
        <v>1775</v>
      </c>
      <c r="E12" s="190">
        <v>34.55</v>
      </c>
      <c r="F12" s="14"/>
      <c r="G12" s="12">
        <f aca="true" t="shared" si="0" ref="G12:G41">E12*F12</f>
        <v>0</v>
      </c>
      <c r="H12" s="14"/>
      <c r="I12" s="12">
        <f aca="true" t="shared" si="1" ref="I12:I41">E12*H12</f>
        <v>0</v>
      </c>
      <c r="J12" s="200">
        <v>0</v>
      </c>
      <c r="K12" s="13">
        <f>E12*J12</f>
        <v>0</v>
      </c>
    </row>
    <row r="13" spans="1:11" ht="9.75" customHeight="1">
      <c r="A13" s="232"/>
      <c r="B13" s="206"/>
      <c r="C13" s="11" t="s">
        <v>824</v>
      </c>
      <c r="D13" s="5"/>
      <c r="E13" s="190"/>
      <c r="F13" s="14"/>
      <c r="G13" s="12"/>
      <c r="H13" s="14"/>
      <c r="I13" s="12"/>
      <c r="J13" s="200"/>
      <c r="K13" s="13"/>
    </row>
    <row r="14" spans="1:11" ht="9.75" customHeight="1">
      <c r="A14" s="232"/>
      <c r="B14" s="206"/>
      <c r="C14" s="11" t="s">
        <v>825</v>
      </c>
      <c r="D14" s="5"/>
      <c r="E14" s="190"/>
      <c r="F14" s="14"/>
      <c r="G14" s="12"/>
      <c r="H14" s="14"/>
      <c r="I14" s="12"/>
      <c r="J14" s="200"/>
      <c r="K14" s="13"/>
    </row>
    <row r="15" spans="1:11" ht="9.75" customHeight="1">
      <c r="A15" s="232"/>
      <c r="B15" s="206"/>
      <c r="C15" s="11" t="s">
        <v>826</v>
      </c>
      <c r="D15" s="5"/>
      <c r="E15" s="190"/>
      <c r="F15" s="14"/>
      <c r="G15" s="12"/>
      <c r="H15" s="14"/>
      <c r="I15" s="12"/>
      <c r="J15" s="200"/>
      <c r="K15" s="13"/>
    </row>
    <row r="16" spans="1:11" ht="9.75" customHeight="1">
      <c r="A16" s="232"/>
      <c r="B16" s="206"/>
      <c r="C16" s="11" t="s">
        <v>827</v>
      </c>
      <c r="D16" s="5"/>
      <c r="E16" s="190"/>
      <c r="F16" s="14"/>
      <c r="G16" s="12"/>
      <c r="H16" s="14"/>
      <c r="I16" s="12"/>
      <c r="J16" s="200"/>
      <c r="K16" s="13"/>
    </row>
    <row r="17" spans="1:11" ht="9.75" customHeight="1">
      <c r="A17" s="4">
        <f>A12+1</f>
        <v>2</v>
      </c>
      <c r="B17" s="206" t="s">
        <v>359</v>
      </c>
      <c r="C17" s="11" t="s">
        <v>532</v>
      </c>
      <c r="D17" s="5" t="s">
        <v>1775</v>
      </c>
      <c r="E17" s="190">
        <v>34.55</v>
      </c>
      <c r="F17" s="14"/>
      <c r="G17" s="12">
        <f t="shared" si="0"/>
        <v>0</v>
      </c>
      <c r="H17" s="14"/>
      <c r="I17" s="12">
        <f t="shared" si="1"/>
        <v>0</v>
      </c>
      <c r="J17" s="200">
        <v>0</v>
      </c>
      <c r="K17" s="13">
        <f aca="true" t="shared" si="2" ref="K17:K41">E17*J17</f>
        <v>0</v>
      </c>
    </row>
    <row r="18" spans="1:11" ht="9.75" customHeight="1">
      <c r="A18" s="4">
        <v>3</v>
      </c>
      <c r="B18" s="206" t="s">
        <v>1708</v>
      </c>
      <c r="C18" s="11" t="s">
        <v>533</v>
      </c>
      <c r="D18" s="5" t="s">
        <v>1775</v>
      </c>
      <c r="E18" s="190">
        <v>19.99</v>
      </c>
      <c r="F18" s="14"/>
      <c r="G18" s="12">
        <f t="shared" si="0"/>
        <v>0</v>
      </c>
      <c r="H18" s="14"/>
      <c r="I18" s="12">
        <f t="shared" si="1"/>
        <v>0</v>
      </c>
      <c r="J18" s="200">
        <v>0</v>
      </c>
      <c r="K18" s="13">
        <f t="shared" si="2"/>
        <v>0</v>
      </c>
    </row>
    <row r="19" spans="1:11" ht="9.75" customHeight="1">
      <c r="A19" s="4">
        <f aca="true" t="shared" si="3" ref="A19:A41">A18+1</f>
        <v>4</v>
      </c>
      <c r="B19" s="206" t="s">
        <v>361</v>
      </c>
      <c r="C19" s="11" t="s">
        <v>536</v>
      </c>
      <c r="D19" s="5" t="s">
        <v>1684</v>
      </c>
      <c r="E19" s="190">
        <v>39.98</v>
      </c>
      <c r="F19" s="14"/>
      <c r="G19" s="12">
        <f t="shared" si="0"/>
        <v>0</v>
      </c>
      <c r="H19" s="14"/>
      <c r="I19" s="12">
        <f t="shared" si="1"/>
        <v>0</v>
      </c>
      <c r="J19" s="200">
        <v>1</v>
      </c>
      <c r="K19" s="13">
        <f t="shared" si="2"/>
        <v>39.98</v>
      </c>
    </row>
    <row r="20" spans="1:11" ht="9.75" customHeight="1">
      <c r="A20" s="4"/>
      <c r="B20" s="206"/>
      <c r="C20" s="11" t="s">
        <v>1004</v>
      </c>
      <c r="D20" s="5"/>
      <c r="E20" s="190"/>
      <c r="F20" s="14"/>
      <c r="G20" s="12"/>
      <c r="H20" s="14"/>
      <c r="I20" s="12"/>
      <c r="J20" s="200"/>
      <c r="K20" s="13"/>
    </row>
    <row r="21" spans="1:11" ht="9.75" customHeight="1">
      <c r="A21" s="4"/>
      <c r="B21" s="206"/>
      <c r="C21" s="11" t="s">
        <v>1005</v>
      </c>
      <c r="D21" s="5"/>
      <c r="E21" s="190"/>
      <c r="F21" s="14"/>
      <c r="G21" s="12"/>
      <c r="H21" s="14"/>
      <c r="I21" s="12"/>
      <c r="J21" s="200"/>
      <c r="K21" s="13"/>
    </row>
    <row r="22" spans="1:11" ht="9.75" customHeight="1">
      <c r="A22" s="4">
        <f>A19+1</f>
        <v>5</v>
      </c>
      <c r="B22" s="206" t="s">
        <v>362</v>
      </c>
      <c r="C22" s="11" t="s">
        <v>537</v>
      </c>
      <c r="D22" s="5" t="s">
        <v>1775</v>
      </c>
      <c r="E22" s="190">
        <v>0.2</v>
      </c>
      <c r="F22" s="14"/>
      <c r="G22" s="12">
        <f t="shared" si="0"/>
        <v>0</v>
      </c>
      <c r="H22" s="14"/>
      <c r="I22" s="12">
        <f t="shared" si="1"/>
        <v>0</v>
      </c>
      <c r="J22" s="200">
        <v>0</v>
      </c>
      <c r="K22" s="13">
        <f t="shared" si="2"/>
        <v>0</v>
      </c>
    </row>
    <row r="23" spans="1:11" ht="9.75" customHeight="1">
      <c r="A23" s="4"/>
      <c r="B23" s="215"/>
      <c r="C23" s="11" t="s">
        <v>998</v>
      </c>
      <c r="D23" s="5"/>
      <c r="E23" s="190"/>
      <c r="F23" s="14"/>
      <c r="G23" s="12"/>
      <c r="H23" s="14"/>
      <c r="I23" s="12"/>
      <c r="J23" s="200"/>
      <c r="K23" s="13"/>
    </row>
    <row r="24" spans="1:11" ht="9.75" customHeight="1">
      <c r="A24" s="4"/>
      <c r="B24" s="215"/>
      <c r="C24" s="11" t="s">
        <v>807</v>
      </c>
      <c r="D24" s="5"/>
      <c r="E24" s="190"/>
      <c r="F24" s="14"/>
      <c r="G24" s="12"/>
      <c r="H24" s="14"/>
      <c r="I24" s="12"/>
      <c r="J24" s="200"/>
      <c r="K24" s="13"/>
    </row>
    <row r="25" spans="1:11" ht="9.75" customHeight="1">
      <c r="A25" s="4">
        <f>A22+1</f>
        <v>6</v>
      </c>
      <c r="B25" s="206" t="s">
        <v>502</v>
      </c>
      <c r="C25" s="11" t="s">
        <v>538</v>
      </c>
      <c r="D25" s="5" t="s">
        <v>1775</v>
      </c>
      <c r="E25" s="190">
        <v>5.2</v>
      </c>
      <c r="F25" s="14"/>
      <c r="G25" s="12">
        <f t="shared" si="0"/>
        <v>0</v>
      </c>
      <c r="H25" s="14"/>
      <c r="I25" s="12">
        <f t="shared" si="1"/>
        <v>0</v>
      </c>
      <c r="J25" s="200">
        <v>0</v>
      </c>
      <c r="K25" s="13">
        <f t="shared" si="2"/>
        <v>0</v>
      </c>
    </row>
    <row r="26" spans="1:11" ht="9.75" customHeight="1">
      <c r="A26" s="4">
        <f t="shared" si="3"/>
        <v>7</v>
      </c>
      <c r="B26" s="206" t="s">
        <v>503</v>
      </c>
      <c r="C26" s="11" t="s">
        <v>539</v>
      </c>
      <c r="D26" s="5" t="s">
        <v>1775</v>
      </c>
      <c r="E26" s="190">
        <v>1</v>
      </c>
      <c r="F26" s="14"/>
      <c r="G26" s="12">
        <f t="shared" si="0"/>
        <v>0</v>
      </c>
      <c r="H26" s="14"/>
      <c r="I26" s="12">
        <f t="shared" si="1"/>
        <v>0</v>
      </c>
      <c r="J26" s="200">
        <v>0</v>
      </c>
      <c r="K26" s="13">
        <f t="shared" si="2"/>
        <v>0</v>
      </c>
    </row>
    <row r="27" spans="1:11" ht="9.75" customHeight="1">
      <c r="A27" s="4">
        <f t="shared" si="3"/>
        <v>8</v>
      </c>
      <c r="B27" s="206" t="s">
        <v>1712</v>
      </c>
      <c r="C27" s="11" t="s">
        <v>541</v>
      </c>
      <c r="D27" s="5" t="s">
        <v>1775</v>
      </c>
      <c r="E27" s="190">
        <v>11.61</v>
      </c>
      <c r="F27" s="14"/>
      <c r="G27" s="12">
        <f t="shared" si="0"/>
        <v>0</v>
      </c>
      <c r="H27" s="14"/>
      <c r="I27" s="12">
        <f t="shared" si="1"/>
        <v>0</v>
      </c>
      <c r="J27" s="200">
        <v>0</v>
      </c>
      <c r="K27" s="13">
        <f t="shared" si="2"/>
        <v>0</v>
      </c>
    </row>
    <row r="28" spans="1:11" ht="9.75" customHeight="1">
      <c r="A28" s="4">
        <f t="shared" si="3"/>
        <v>9</v>
      </c>
      <c r="B28" s="206" t="s">
        <v>1711</v>
      </c>
      <c r="C28" s="11" t="s">
        <v>542</v>
      </c>
      <c r="D28" s="5" t="s">
        <v>1775</v>
      </c>
      <c r="E28" s="190">
        <v>11.61</v>
      </c>
      <c r="F28" s="14"/>
      <c r="G28" s="12">
        <f t="shared" si="0"/>
        <v>0</v>
      </c>
      <c r="H28" s="14"/>
      <c r="I28" s="12">
        <f t="shared" si="1"/>
        <v>0</v>
      </c>
      <c r="J28" s="200">
        <v>0</v>
      </c>
      <c r="K28" s="13">
        <f t="shared" si="2"/>
        <v>0</v>
      </c>
    </row>
    <row r="29" spans="1:11" ht="9.75" customHeight="1">
      <c r="A29" s="4">
        <f t="shared" si="3"/>
        <v>10</v>
      </c>
      <c r="B29" s="206" t="s">
        <v>505</v>
      </c>
      <c r="C29" s="11" t="s">
        <v>543</v>
      </c>
      <c r="D29" s="5" t="s">
        <v>1775</v>
      </c>
      <c r="E29" s="190">
        <v>2.1</v>
      </c>
      <c r="F29" s="14"/>
      <c r="G29" s="12">
        <f t="shared" si="0"/>
        <v>0</v>
      </c>
      <c r="H29" s="14"/>
      <c r="I29" s="12">
        <f t="shared" si="1"/>
        <v>0</v>
      </c>
      <c r="J29" s="200">
        <v>1.67</v>
      </c>
      <c r="K29" s="13">
        <f t="shared" si="2"/>
        <v>3.507</v>
      </c>
    </row>
    <row r="30" spans="1:11" ht="9.75" customHeight="1">
      <c r="A30" s="4">
        <f t="shared" si="3"/>
        <v>11</v>
      </c>
      <c r="B30" s="206" t="s">
        <v>1712</v>
      </c>
      <c r="C30" s="11" t="s">
        <v>541</v>
      </c>
      <c r="D30" s="5" t="s">
        <v>1775</v>
      </c>
      <c r="E30" s="190">
        <v>33.75</v>
      </c>
      <c r="F30" s="14"/>
      <c r="G30" s="12">
        <f t="shared" si="0"/>
        <v>0</v>
      </c>
      <c r="H30" s="14"/>
      <c r="I30" s="12">
        <f t="shared" si="1"/>
        <v>0</v>
      </c>
      <c r="J30" s="200">
        <v>0</v>
      </c>
      <c r="K30" s="13">
        <f t="shared" si="2"/>
        <v>0</v>
      </c>
    </row>
    <row r="31" spans="1:11" ht="9.75" customHeight="1">
      <c r="A31" s="4">
        <f t="shared" si="3"/>
        <v>12</v>
      </c>
      <c r="B31" s="206" t="s">
        <v>1711</v>
      </c>
      <c r="C31" s="11" t="s">
        <v>542</v>
      </c>
      <c r="D31" s="5" t="s">
        <v>1775</v>
      </c>
      <c r="E31" s="190">
        <v>33.75</v>
      </c>
      <c r="F31" s="14"/>
      <c r="G31" s="12">
        <f t="shared" si="0"/>
        <v>0</v>
      </c>
      <c r="H31" s="14"/>
      <c r="I31" s="12">
        <f t="shared" si="1"/>
        <v>0</v>
      </c>
      <c r="J31" s="200">
        <v>0</v>
      </c>
      <c r="K31" s="13">
        <f t="shared" si="2"/>
        <v>0</v>
      </c>
    </row>
    <row r="32" spans="1:11" ht="9.75" customHeight="1">
      <c r="A32" s="4">
        <f t="shared" si="3"/>
        <v>13</v>
      </c>
      <c r="B32" s="206" t="s">
        <v>505</v>
      </c>
      <c r="C32" s="11" t="s">
        <v>543</v>
      </c>
      <c r="D32" s="5" t="s">
        <v>1775</v>
      </c>
      <c r="E32" s="190">
        <v>15</v>
      </c>
      <c r="F32" s="14"/>
      <c r="G32" s="12">
        <f t="shared" si="0"/>
        <v>0</v>
      </c>
      <c r="H32" s="14"/>
      <c r="I32" s="12">
        <f t="shared" si="1"/>
        <v>0</v>
      </c>
      <c r="J32" s="200">
        <v>1.67</v>
      </c>
      <c r="K32" s="13">
        <f t="shared" si="2"/>
        <v>25.049999999999997</v>
      </c>
    </row>
    <row r="33" spans="1:11" ht="9.75" customHeight="1">
      <c r="A33" s="4">
        <f t="shared" si="3"/>
        <v>14</v>
      </c>
      <c r="B33" s="206" t="s">
        <v>1712</v>
      </c>
      <c r="C33" s="11" t="s">
        <v>541</v>
      </c>
      <c r="D33" s="5" t="s">
        <v>1775</v>
      </c>
      <c r="E33" s="190">
        <v>7.2</v>
      </c>
      <c r="F33" s="14"/>
      <c r="G33" s="12">
        <f t="shared" si="0"/>
        <v>0</v>
      </c>
      <c r="H33" s="14"/>
      <c r="I33" s="12">
        <f t="shared" si="1"/>
        <v>0</v>
      </c>
      <c r="J33" s="200">
        <v>0</v>
      </c>
      <c r="K33" s="13">
        <f t="shared" si="2"/>
        <v>0</v>
      </c>
    </row>
    <row r="34" spans="1:11" ht="9.75" customHeight="1">
      <c r="A34" s="4">
        <f t="shared" si="3"/>
        <v>15</v>
      </c>
      <c r="B34" s="206" t="s">
        <v>1711</v>
      </c>
      <c r="C34" s="11" t="s">
        <v>542</v>
      </c>
      <c r="D34" s="5" t="s">
        <v>1775</v>
      </c>
      <c r="E34" s="190">
        <v>7.2</v>
      </c>
      <c r="F34" s="14"/>
      <c r="G34" s="12">
        <f t="shared" si="0"/>
        <v>0</v>
      </c>
      <c r="H34" s="14"/>
      <c r="I34" s="12">
        <f t="shared" si="1"/>
        <v>0</v>
      </c>
      <c r="J34" s="200">
        <v>0</v>
      </c>
      <c r="K34" s="13">
        <f t="shared" si="2"/>
        <v>0</v>
      </c>
    </row>
    <row r="35" spans="1:11" ht="9.75" customHeight="1">
      <c r="A35" s="4">
        <f t="shared" si="3"/>
        <v>16</v>
      </c>
      <c r="B35" s="206" t="s">
        <v>505</v>
      </c>
      <c r="C35" s="11" t="s">
        <v>543</v>
      </c>
      <c r="D35" s="5" t="s">
        <v>1775</v>
      </c>
      <c r="E35" s="190">
        <v>1.2</v>
      </c>
      <c r="F35" s="14"/>
      <c r="G35" s="12">
        <f t="shared" si="0"/>
        <v>0</v>
      </c>
      <c r="H35" s="14"/>
      <c r="I35" s="12">
        <f t="shared" si="1"/>
        <v>0</v>
      </c>
      <c r="J35" s="200">
        <v>1.67</v>
      </c>
      <c r="K35" s="13">
        <f t="shared" si="2"/>
        <v>2.004</v>
      </c>
    </row>
    <row r="36" spans="1:11" ht="9.75" customHeight="1">
      <c r="A36" s="4">
        <f t="shared" si="3"/>
        <v>17</v>
      </c>
      <c r="B36" s="206" t="s">
        <v>1712</v>
      </c>
      <c r="C36" s="11" t="s">
        <v>541</v>
      </c>
      <c r="D36" s="5" t="s">
        <v>1775</v>
      </c>
      <c r="E36" s="190">
        <v>30</v>
      </c>
      <c r="F36" s="14"/>
      <c r="G36" s="12">
        <f t="shared" si="0"/>
        <v>0</v>
      </c>
      <c r="H36" s="14"/>
      <c r="I36" s="12">
        <f t="shared" si="1"/>
        <v>0</v>
      </c>
      <c r="J36" s="200">
        <v>0</v>
      </c>
      <c r="K36" s="13">
        <f t="shared" si="2"/>
        <v>0</v>
      </c>
    </row>
    <row r="37" spans="1:11" ht="9.75" customHeight="1">
      <c r="A37" s="4">
        <f t="shared" si="3"/>
        <v>18</v>
      </c>
      <c r="B37" s="206" t="s">
        <v>506</v>
      </c>
      <c r="C37" s="11" t="s">
        <v>544</v>
      </c>
      <c r="D37" s="5" t="s">
        <v>1775</v>
      </c>
      <c r="E37" s="190">
        <v>30</v>
      </c>
      <c r="F37" s="14"/>
      <c r="G37" s="12">
        <f t="shared" si="0"/>
        <v>0</v>
      </c>
      <c r="H37" s="14"/>
      <c r="I37" s="12">
        <f t="shared" si="1"/>
        <v>0</v>
      </c>
      <c r="J37" s="200">
        <v>0</v>
      </c>
      <c r="K37" s="13">
        <f t="shared" si="2"/>
        <v>0</v>
      </c>
    </row>
    <row r="38" spans="1:11" ht="9.75" customHeight="1">
      <c r="A38" s="4">
        <v>19</v>
      </c>
      <c r="B38" s="206" t="s">
        <v>360</v>
      </c>
      <c r="C38" s="11" t="s">
        <v>534</v>
      </c>
      <c r="D38" s="5" t="s">
        <v>1775</v>
      </c>
      <c r="E38" s="190">
        <v>70.541</v>
      </c>
      <c r="F38" s="14"/>
      <c r="G38" s="12">
        <f t="shared" si="0"/>
        <v>0</v>
      </c>
      <c r="H38" s="14"/>
      <c r="I38" s="12">
        <f t="shared" si="1"/>
        <v>0</v>
      </c>
      <c r="J38" s="200">
        <v>0</v>
      </c>
      <c r="K38" s="13">
        <f t="shared" si="2"/>
        <v>0</v>
      </c>
    </row>
    <row r="39" spans="1:11" ht="9.75" customHeight="1">
      <c r="A39" s="4">
        <f t="shared" si="3"/>
        <v>20</v>
      </c>
      <c r="B39" s="206" t="s">
        <v>504</v>
      </c>
      <c r="C39" s="11" t="s">
        <v>540</v>
      </c>
      <c r="D39" s="5" t="s">
        <v>1775</v>
      </c>
      <c r="E39" s="190">
        <v>70.541</v>
      </c>
      <c r="F39" s="14"/>
      <c r="G39" s="12">
        <f t="shared" si="0"/>
        <v>0</v>
      </c>
      <c r="H39" s="14"/>
      <c r="I39" s="12">
        <f t="shared" si="1"/>
        <v>0</v>
      </c>
      <c r="J39" s="200">
        <v>0</v>
      </c>
      <c r="K39" s="13">
        <f t="shared" si="2"/>
        <v>0</v>
      </c>
    </row>
    <row r="40" spans="1:11" ht="9.75" customHeight="1">
      <c r="A40" s="4">
        <f t="shared" si="3"/>
        <v>21</v>
      </c>
      <c r="B40" s="206" t="s">
        <v>1709</v>
      </c>
      <c r="C40" s="11" t="s">
        <v>535</v>
      </c>
      <c r="D40" s="5" t="s">
        <v>1775</v>
      </c>
      <c r="E40" s="190">
        <v>70.541</v>
      </c>
      <c r="F40" s="14"/>
      <c r="G40" s="12">
        <f t="shared" si="0"/>
        <v>0</v>
      </c>
      <c r="H40" s="14"/>
      <c r="I40" s="12">
        <f t="shared" si="1"/>
        <v>0</v>
      </c>
      <c r="J40" s="200">
        <v>0</v>
      </c>
      <c r="K40" s="13">
        <f t="shared" si="2"/>
        <v>0</v>
      </c>
    </row>
    <row r="41" spans="1:11" ht="9.75" customHeight="1">
      <c r="A41" s="4">
        <f t="shared" si="3"/>
        <v>22</v>
      </c>
      <c r="B41" s="206" t="s">
        <v>1710</v>
      </c>
      <c r="C41" s="11" t="s">
        <v>1242</v>
      </c>
      <c r="D41" s="5" t="s">
        <v>1775</v>
      </c>
      <c r="E41" s="190">
        <v>70.541</v>
      </c>
      <c r="F41" s="14"/>
      <c r="G41" s="12">
        <f t="shared" si="0"/>
        <v>0</v>
      </c>
      <c r="H41" s="14"/>
      <c r="I41" s="12">
        <f t="shared" si="1"/>
        <v>0</v>
      </c>
      <c r="J41" s="200">
        <v>0</v>
      </c>
      <c r="K41" s="13">
        <f t="shared" si="2"/>
        <v>0</v>
      </c>
    </row>
    <row r="42" spans="1:11" ht="12.75" customHeight="1">
      <c r="A42" s="20"/>
      <c r="B42" s="207">
        <v>1</v>
      </c>
      <c r="C42" s="21" t="s">
        <v>1533</v>
      </c>
      <c r="D42" s="22"/>
      <c r="E42" s="191"/>
      <c r="F42" s="23"/>
      <c r="G42" s="195">
        <f>SUM(G12:G41)</f>
        <v>0</v>
      </c>
      <c r="H42" s="23"/>
      <c r="I42" s="195">
        <f>SUM(I12:I41)</f>
        <v>0</v>
      </c>
      <c r="J42" s="201"/>
      <c r="K42" s="42">
        <f>SUM(K12:K41)</f>
        <v>70.541</v>
      </c>
    </row>
    <row r="43" spans="1:11" ht="15" customHeight="1">
      <c r="A43" s="15"/>
      <c r="B43" s="19"/>
      <c r="C43" s="19" t="s">
        <v>1537</v>
      </c>
      <c r="D43" s="17"/>
      <c r="E43" s="186"/>
      <c r="F43" s="17"/>
      <c r="G43" s="16"/>
      <c r="H43" s="224"/>
      <c r="I43" s="16"/>
      <c r="J43" s="199"/>
      <c r="K43" s="18"/>
    </row>
    <row r="44" spans="1:11" ht="9.75" customHeight="1">
      <c r="A44" s="4">
        <f>A41+1</f>
        <v>23</v>
      </c>
      <c r="B44" s="11" t="s">
        <v>363</v>
      </c>
      <c r="C44" s="11" t="s">
        <v>545</v>
      </c>
      <c r="D44" s="5" t="s">
        <v>1777</v>
      </c>
      <c r="E44" s="190">
        <v>148.85</v>
      </c>
      <c r="F44" s="14"/>
      <c r="G44" s="12">
        <f aca="true" t="shared" si="4" ref="G44:G54">E44*F44</f>
        <v>0</v>
      </c>
      <c r="H44" s="14"/>
      <c r="I44" s="12">
        <f aca="true" t="shared" si="5" ref="I44:I54">E44*H44</f>
        <v>0</v>
      </c>
      <c r="J44" s="200">
        <v>0.00589</v>
      </c>
      <c r="K44" s="13">
        <f>E44*J44</f>
        <v>0.8767265</v>
      </c>
    </row>
    <row r="45" spans="1:11" ht="9.75" customHeight="1">
      <c r="A45" s="4">
        <f>A44+1</f>
        <v>24</v>
      </c>
      <c r="B45" s="11" t="s">
        <v>1713</v>
      </c>
      <c r="C45" s="11" t="s">
        <v>1776</v>
      </c>
      <c r="D45" s="5" t="s">
        <v>1775</v>
      </c>
      <c r="E45" s="190">
        <v>0.44</v>
      </c>
      <c r="F45" s="14"/>
      <c r="G45" s="12">
        <f t="shared" si="4"/>
        <v>0</v>
      </c>
      <c r="H45" s="14"/>
      <c r="I45" s="12">
        <f t="shared" si="5"/>
        <v>0</v>
      </c>
      <c r="J45" s="200">
        <v>2.4179420938</v>
      </c>
      <c r="K45" s="13">
        <f aca="true" t="shared" si="6" ref="K45:K54">E45*J45</f>
        <v>1.063894521272</v>
      </c>
    </row>
    <row r="46" spans="1:11" ht="9.75" customHeight="1">
      <c r="A46" s="4"/>
      <c r="B46" s="11"/>
      <c r="C46" s="11" t="s">
        <v>996</v>
      </c>
      <c r="D46" s="5"/>
      <c r="E46" s="190"/>
      <c r="F46" s="14"/>
      <c r="G46" s="12"/>
      <c r="H46" s="14"/>
      <c r="I46" s="12"/>
      <c r="J46" s="200"/>
      <c r="K46" s="13"/>
    </row>
    <row r="47" spans="1:11" ht="9.75" customHeight="1">
      <c r="A47" s="4">
        <f>A45+1</f>
        <v>25</v>
      </c>
      <c r="B47" s="11" t="s">
        <v>364</v>
      </c>
      <c r="C47" s="11" t="s">
        <v>546</v>
      </c>
      <c r="D47" s="5" t="s">
        <v>1779</v>
      </c>
      <c r="E47" s="190">
        <v>3.13</v>
      </c>
      <c r="F47" s="14"/>
      <c r="G47" s="12">
        <f t="shared" si="4"/>
        <v>0</v>
      </c>
      <c r="H47" s="14"/>
      <c r="I47" s="12">
        <f t="shared" si="5"/>
        <v>0</v>
      </c>
      <c r="J47" s="200">
        <v>0.0016254854</v>
      </c>
      <c r="K47" s="13">
        <f t="shared" si="6"/>
        <v>0.0050877693019999995</v>
      </c>
    </row>
    <row r="48" spans="1:11" ht="9.75" customHeight="1">
      <c r="A48" s="4">
        <f>A47+1</f>
        <v>26</v>
      </c>
      <c r="B48" s="11" t="s">
        <v>365</v>
      </c>
      <c r="C48" s="11" t="s">
        <v>547</v>
      </c>
      <c r="D48" s="5" t="s">
        <v>1779</v>
      </c>
      <c r="E48" s="190">
        <v>3.13</v>
      </c>
      <c r="F48" s="14"/>
      <c r="G48" s="12">
        <f t="shared" si="4"/>
        <v>0</v>
      </c>
      <c r="H48" s="14"/>
      <c r="I48" s="12">
        <f t="shared" si="5"/>
        <v>0</v>
      </c>
      <c r="J48" s="200">
        <v>0</v>
      </c>
      <c r="K48" s="13">
        <f t="shared" si="6"/>
        <v>0</v>
      </c>
    </row>
    <row r="49" spans="1:11" ht="9.75" customHeight="1">
      <c r="A49" s="4"/>
      <c r="B49" s="11"/>
      <c r="C49" s="11" t="s">
        <v>997</v>
      </c>
      <c r="D49" s="5"/>
      <c r="E49" s="190"/>
      <c r="F49" s="14"/>
      <c r="G49" s="12"/>
      <c r="H49" s="14"/>
      <c r="I49" s="12"/>
      <c r="J49" s="200"/>
      <c r="K49" s="13"/>
    </row>
    <row r="50" spans="1:11" ht="9.75" customHeight="1">
      <c r="A50" s="4">
        <f>A48+1</f>
        <v>27</v>
      </c>
      <c r="B50" s="11" t="s">
        <v>366</v>
      </c>
      <c r="C50" s="11" t="s">
        <v>548</v>
      </c>
      <c r="D50" s="5" t="s">
        <v>1775</v>
      </c>
      <c r="E50" s="190">
        <v>0.2</v>
      </c>
      <c r="F50" s="14"/>
      <c r="G50" s="12">
        <f t="shared" si="4"/>
        <v>0</v>
      </c>
      <c r="H50" s="14"/>
      <c r="I50" s="12">
        <f t="shared" si="5"/>
        <v>0</v>
      </c>
      <c r="J50" s="200">
        <v>2.4179420938</v>
      </c>
      <c r="K50" s="13">
        <f t="shared" si="6"/>
        <v>0.48358841875999997</v>
      </c>
    </row>
    <row r="51" spans="1:11" ht="9.75" customHeight="1">
      <c r="A51" s="4"/>
      <c r="B51" s="11"/>
      <c r="C51" s="11" t="s">
        <v>998</v>
      </c>
      <c r="D51" s="5"/>
      <c r="E51" s="190"/>
      <c r="F51" s="14"/>
      <c r="G51" s="12"/>
      <c r="H51" s="14"/>
      <c r="I51" s="12"/>
      <c r="J51" s="200"/>
      <c r="K51" s="13"/>
    </row>
    <row r="52" spans="1:11" ht="9.75" customHeight="1">
      <c r="A52" s="4"/>
      <c r="B52" s="11"/>
      <c r="C52" s="11" t="s">
        <v>807</v>
      </c>
      <c r="D52" s="5"/>
      <c r="E52" s="190"/>
      <c r="F52" s="14"/>
      <c r="G52" s="12"/>
      <c r="H52" s="14"/>
      <c r="I52" s="12"/>
      <c r="J52" s="200"/>
      <c r="K52" s="13"/>
    </row>
    <row r="53" spans="1:11" ht="9.75" customHeight="1">
      <c r="A53" s="4">
        <f>A50+1</f>
        <v>28</v>
      </c>
      <c r="B53" s="11" t="s">
        <v>507</v>
      </c>
      <c r="C53" s="11" t="s">
        <v>1778</v>
      </c>
      <c r="D53" s="5" t="s">
        <v>1775</v>
      </c>
      <c r="E53" s="190">
        <v>22.5</v>
      </c>
      <c r="F53" s="14"/>
      <c r="G53" s="12">
        <f t="shared" si="4"/>
        <v>0</v>
      </c>
      <c r="H53" s="14"/>
      <c r="I53" s="12">
        <f t="shared" si="5"/>
        <v>0</v>
      </c>
      <c r="J53" s="200">
        <v>1.665</v>
      </c>
      <c r="K53" s="13">
        <f t="shared" si="6"/>
        <v>37.4625</v>
      </c>
    </row>
    <row r="54" spans="1:11" ht="9.75" customHeight="1">
      <c r="A54" s="4">
        <f>A53+1</f>
        <v>29</v>
      </c>
      <c r="B54" s="11" t="s">
        <v>508</v>
      </c>
      <c r="C54" s="11" t="s">
        <v>549</v>
      </c>
      <c r="D54" s="5" t="s">
        <v>1777</v>
      </c>
      <c r="E54" s="190">
        <v>75</v>
      </c>
      <c r="F54" s="14"/>
      <c r="G54" s="12">
        <f t="shared" si="4"/>
        <v>0</v>
      </c>
      <c r="H54" s="14"/>
      <c r="I54" s="12">
        <f t="shared" si="5"/>
        <v>0</v>
      </c>
      <c r="J54" s="200">
        <v>0.00992000000001</v>
      </c>
      <c r="K54" s="13">
        <f t="shared" si="6"/>
        <v>0.7440000000007501</v>
      </c>
    </row>
    <row r="55" spans="1:11" ht="12.75" customHeight="1">
      <c r="A55" s="24"/>
      <c r="B55" s="25">
        <v>2</v>
      </c>
      <c r="C55" s="25" t="s">
        <v>1535</v>
      </c>
      <c r="D55" s="26"/>
      <c r="E55" s="192"/>
      <c r="F55" s="27"/>
      <c r="G55" s="196">
        <f>SUM(G44:G54)</f>
        <v>0</v>
      </c>
      <c r="H55" s="27"/>
      <c r="I55" s="196">
        <f>SUM(I44:I54)</f>
        <v>0</v>
      </c>
      <c r="J55" s="202"/>
      <c r="K55" s="42">
        <f>SUM(K44:K54)</f>
        <v>40.635797209334754</v>
      </c>
    </row>
    <row r="56" spans="1:11" ht="15" customHeight="1">
      <c r="A56" s="15"/>
      <c r="B56" s="19"/>
      <c r="C56" s="19" t="s">
        <v>1538</v>
      </c>
      <c r="D56" s="17"/>
      <c r="E56" s="186"/>
      <c r="F56" s="17"/>
      <c r="G56" s="16"/>
      <c r="H56" s="224"/>
      <c r="I56" s="16"/>
      <c r="J56" s="199"/>
      <c r="K56" s="18"/>
    </row>
    <row r="57" spans="1:11" ht="9.75" customHeight="1">
      <c r="A57" s="4">
        <f>A54+1</f>
        <v>30</v>
      </c>
      <c r="B57" s="11" t="s">
        <v>367</v>
      </c>
      <c r="C57" s="11" t="s">
        <v>550</v>
      </c>
      <c r="D57" s="5" t="s">
        <v>1779</v>
      </c>
      <c r="E57" s="190">
        <v>18.6</v>
      </c>
      <c r="F57" s="14"/>
      <c r="G57" s="12">
        <f>E57*F57</f>
        <v>0</v>
      </c>
      <c r="H57" s="14"/>
      <c r="I57" s="12">
        <f>E57*H57</f>
        <v>0</v>
      </c>
      <c r="J57" s="200">
        <v>0.2130336</v>
      </c>
      <c r="K57" s="13">
        <f>E57*J57</f>
        <v>3.9624249600000003</v>
      </c>
    </row>
    <row r="58" spans="1:11" ht="9.75" customHeight="1">
      <c r="A58" s="4"/>
      <c r="B58" s="11"/>
      <c r="C58" s="11" t="s">
        <v>972</v>
      </c>
      <c r="D58" s="5"/>
      <c r="E58" s="190"/>
      <c r="F58" s="14"/>
      <c r="G58" s="12"/>
      <c r="H58" s="14"/>
      <c r="I58" s="12"/>
      <c r="J58" s="200"/>
      <c r="K58" s="13"/>
    </row>
    <row r="59" spans="1:11" ht="9.75" customHeight="1">
      <c r="A59" s="4"/>
      <c r="B59" s="11"/>
      <c r="C59" s="11" t="s">
        <v>973</v>
      </c>
      <c r="D59" s="5"/>
      <c r="E59" s="190"/>
      <c r="F59" s="14"/>
      <c r="G59" s="12"/>
      <c r="H59" s="14"/>
      <c r="I59" s="12"/>
      <c r="J59" s="200"/>
      <c r="K59" s="13"/>
    </row>
    <row r="60" spans="1:11" ht="9.75" customHeight="1">
      <c r="A60" s="4"/>
      <c r="B60" s="11"/>
      <c r="C60" s="11" t="s">
        <v>988</v>
      </c>
      <c r="D60" s="5"/>
      <c r="E60" s="190"/>
      <c r="F60" s="14"/>
      <c r="G60" s="12"/>
      <c r="H60" s="14"/>
      <c r="I60" s="12"/>
      <c r="J60" s="200"/>
      <c r="K60" s="13"/>
    </row>
    <row r="61" spans="1:11" ht="9.75" customHeight="1">
      <c r="A61" s="4">
        <f>A57+1</f>
        <v>31</v>
      </c>
      <c r="B61" s="11" t="s">
        <v>368</v>
      </c>
      <c r="C61" s="11" t="s">
        <v>551</v>
      </c>
      <c r="D61" s="5" t="s">
        <v>1779</v>
      </c>
      <c r="E61" s="190">
        <v>35.82</v>
      </c>
      <c r="F61" s="14"/>
      <c r="G61" s="12">
        <f>E61*F61</f>
        <v>0</v>
      </c>
      <c r="H61" s="14"/>
      <c r="I61" s="12">
        <f>E61*H61</f>
        <v>0</v>
      </c>
      <c r="J61" s="200">
        <v>0.1706044</v>
      </c>
      <c r="K61" s="13">
        <f>E61*J61</f>
        <v>6.111049608</v>
      </c>
    </row>
    <row r="62" spans="1:11" ht="9.75" customHeight="1">
      <c r="A62" s="4"/>
      <c r="B62" s="11"/>
      <c r="C62" s="11" t="s">
        <v>971</v>
      </c>
      <c r="D62" s="5"/>
      <c r="E62" s="190"/>
      <c r="F62" s="14"/>
      <c r="G62" s="12"/>
      <c r="H62" s="14"/>
      <c r="I62" s="12"/>
      <c r="J62" s="200"/>
      <c r="K62" s="13"/>
    </row>
    <row r="63" spans="1:11" ht="9.75" customHeight="1">
      <c r="A63" s="4"/>
      <c r="B63" s="11"/>
      <c r="C63" s="11" t="s">
        <v>987</v>
      </c>
      <c r="D63" s="5"/>
      <c r="E63" s="190"/>
      <c r="F63" s="14"/>
      <c r="G63" s="12"/>
      <c r="H63" s="14"/>
      <c r="I63" s="12"/>
      <c r="J63" s="200"/>
      <c r="K63" s="13"/>
    </row>
    <row r="64" spans="1:11" ht="9.75" customHeight="1">
      <c r="A64" s="4"/>
      <c r="B64" s="11"/>
      <c r="C64" s="11" t="s">
        <v>1003</v>
      </c>
      <c r="D64" s="5"/>
      <c r="E64" s="190"/>
      <c r="F64" s="14"/>
      <c r="G64" s="12"/>
      <c r="H64" s="14"/>
      <c r="I64" s="12"/>
      <c r="J64" s="200"/>
      <c r="K64" s="13"/>
    </row>
    <row r="65" spans="1:11" ht="9.75" customHeight="1">
      <c r="A65" s="4">
        <f>A61+1</f>
        <v>32</v>
      </c>
      <c r="B65" s="11" t="s">
        <v>369</v>
      </c>
      <c r="C65" s="11" t="s">
        <v>552</v>
      </c>
      <c r="D65" s="5" t="s">
        <v>1779</v>
      </c>
      <c r="E65" s="190">
        <v>15.94</v>
      </c>
      <c r="F65" s="14"/>
      <c r="G65" s="12">
        <f>E65*F65</f>
        <v>0</v>
      </c>
      <c r="H65" s="14"/>
      <c r="I65" s="12">
        <f>E65*H65</f>
        <v>0</v>
      </c>
      <c r="J65" s="200">
        <v>0.1770998</v>
      </c>
      <c r="K65" s="13">
        <f>E65*J65</f>
        <v>2.822970812</v>
      </c>
    </row>
    <row r="66" spans="1:11" ht="9.75" customHeight="1">
      <c r="A66" s="4"/>
      <c r="B66" s="11"/>
      <c r="C66" s="11" t="s">
        <v>977</v>
      </c>
      <c r="D66" s="5"/>
      <c r="E66" s="190"/>
      <c r="F66" s="14"/>
      <c r="G66" s="12"/>
      <c r="H66" s="14"/>
      <c r="I66" s="12"/>
      <c r="J66" s="200"/>
      <c r="K66" s="13"/>
    </row>
    <row r="67" spans="1:11" ht="9.75" customHeight="1">
      <c r="A67" s="4"/>
      <c r="B67" s="11"/>
      <c r="C67" s="11" t="s">
        <v>986</v>
      </c>
      <c r="D67" s="5"/>
      <c r="E67" s="190"/>
      <c r="F67" s="14"/>
      <c r="G67" s="12"/>
      <c r="H67" s="14"/>
      <c r="I67" s="12"/>
      <c r="J67" s="200"/>
      <c r="K67" s="13"/>
    </row>
    <row r="68" spans="1:11" ht="9.75" customHeight="1">
      <c r="A68" s="4">
        <f>A65+1</f>
        <v>33</v>
      </c>
      <c r="B68" s="11" t="s">
        <v>370</v>
      </c>
      <c r="C68" s="11" t="s">
        <v>553</v>
      </c>
      <c r="D68" s="5" t="s">
        <v>1779</v>
      </c>
      <c r="E68" s="190">
        <v>2.6</v>
      </c>
      <c r="F68" s="14"/>
      <c r="G68" s="12">
        <f>E68*F68</f>
        <v>0</v>
      </c>
      <c r="H68" s="14"/>
      <c r="I68" s="12">
        <f>E68*H68</f>
        <v>0</v>
      </c>
      <c r="J68" s="200">
        <v>0.151520208</v>
      </c>
      <c r="K68" s="13">
        <f>E68*J68</f>
        <v>0.3939525408</v>
      </c>
    </row>
    <row r="69" spans="1:11" ht="9.75" customHeight="1">
      <c r="A69" s="4"/>
      <c r="B69" s="11"/>
      <c r="C69" s="11" t="s">
        <v>974</v>
      </c>
      <c r="D69" s="5"/>
      <c r="E69" s="190"/>
      <c r="F69" s="14"/>
      <c r="G69" s="12"/>
      <c r="H69" s="14"/>
      <c r="I69" s="12"/>
      <c r="J69" s="200"/>
      <c r="K69" s="13"/>
    </row>
    <row r="70" spans="1:11" ht="9.75" customHeight="1">
      <c r="A70" s="4">
        <f>A68+1</f>
        <v>34</v>
      </c>
      <c r="B70" s="11" t="s">
        <v>371</v>
      </c>
      <c r="C70" s="11" t="s">
        <v>554</v>
      </c>
      <c r="D70" s="5" t="s">
        <v>1779</v>
      </c>
      <c r="E70" s="190">
        <v>1.28</v>
      </c>
      <c r="F70" s="14"/>
      <c r="G70" s="12">
        <f>E70*F70</f>
        <v>0</v>
      </c>
      <c r="H70" s="14"/>
      <c r="I70" s="12">
        <f>E70*H70</f>
        <v>0</v>
      </c>
      <c r="J70" s="200">
        <v>0.29279754</v>
      </c>
      <c r="K70" s="13">
        <f aca="true" t="shared" si="7" ref="K70:K110">E70*J70</f>
        <v>0.37478085120000004</v>
      </c>
    </row>
    <row r="71" spans="1:11" ht="9.75" customHeight="1">
      <c r="A71" s="4"/>
      <c r="B71" s="11"/>
      <c r="C71" s="11" t="s">
        <v>975</v>
      </c>
      <c r="D71" s="5"/>
      <c r="E71" s="190"/>
      <c r="F71" s="14"/>
      <c r="G71" s="12"/>
      <c r="H71" s="14"/>
      <c r="I71" s="12"/>
      <c r="J71" s="200"/>
      <c r="K71" s="13"/>
    </row>
    <row r="72" spans="1:11" ht="9.75" customHeight="1">
      <c r="A72" s="4">
        <f>A70+1</f>
        <v>35</v>
      </c>
      <c r="B72" s="11" t="s">
        <v>372</v>
      </c>
      <c r="C72" s="11" t="s">
        <v>555</v>
      </c>
      <c r="D72" s="5" t="s">
        <v>1775</v>
      </c>
      <c r="E72" s="190">
        <v>0.17</v>
      </c>
      <c r="F72" s="14"/>
      <c r="G72" s="12">
        <f>E72*F72</f>
        <v>0</v>
      </c>
      <c r="H72" s="14"/>
      <c r="I72" s="12">
        <f>E72*H72</f>
        <v>0</v>
      </c>
      <c r="J72" s="200">
        <v>1.953455088</v>
      </c>
      <c r="K72" s="13">
        <f t="shared" si="7"/>
        <v>0.33208736496</v>
      </c>
    </row>
    <row r="73" spans="1:11" ht="9.75" customHeight="1">
      <c r="A73" s="4"/>
      <c r="B73" s="11"/>
      <c r="C73" s="11" t="s">
        <v>976</v>
      </c>
      <c r="D73" s="5"/>
      <c r="E73" s="190"/>
      <c r="F73" s="14"/>
      <c r="G73" s="12"/>
      <c r="H73" s="14"/>
      <c r="I73" s="12"/>
      <c r="J73" s="200"/>
      <c r="K73" s="13"/>
    </row>
    <row r="74" spans="1:11" ht="9.75" customHeight="1">
      <c r="A74" s="4">
        <f>A72+1</f>
        <v>36</v>
      </c>
      <c r="B74" s="11" t="s">
        <v>1757</v>
      </c>
      <c r="C74" s="11" t="s">
        <v>1782</v>
      </c>
      <c r="D74" s="5" t="s">
        <v>1779</v>
      </c>
      <c r="E74" s="190">
        <v>18.92</v>
      </c>
      <c r="F74" s="14"/>
      <c r="G74" s="12">
        <f>E74*F74</f>
        <v>0</v>
      </c>
      <c r="H74" s="14"/>
      <c r="I74" s="12">
        <f>E74*H74</f>
        <v>0</v>
      </c>
      <c r="J74" s="200">
        <v>0.105906784</v>
      </c>
      <c r="K74" s="13">
        <f t="shared" si="7"/>
        <v>2.0037563532800005</v>
      </c>
    </row>
    <row r="75" spans="1:11" ht="9.75" customHeight="1">
      <c r="A75" s="4"/>
      <c r="B75" s="11"/>
      <c r="C75" s="11" t="s">
        <v>981</v>
      </c>
      <c r="D75" s="5"/>
      <c r="E75" s="190"/>
      <c r="F75" s="14"/>
      <c r="G75" s="12"/>
      <c r="H75" s="14"/>
      <c r="I75" s="12"/>
      <c r="J75" s="200"/>
      <c r="K75" s="13"/>
    </row>
    <row r="76" spans="1:11" ht="9.75" customHeight="1">
      <c r="A76" s="4">
        <f>A74+1</f>
        <v>37</v>
      </c>
      <c r="B76" s="11" t="s">
        <v>1756</v>
      </c>
      <c r="C76" s="11" t="s">
        <v>1781</v>
      </c>
      <c r="D76" s="5" t="s">
        <v>1779</v>
      </c>
      <c r="E76" s="190">
        <v>53.53</v>
      </c>
      <c r="F76" s="14"/>
      <c r="G76" s="12">
        <f>E76*F76</f>
        <v>0</v>
      </c>
      <c r="H76" s="14"/>
      <c r="I76" s="12">
        <f>E76*H76</f>
        <v>0</v>
      </c>
      <c r="J76" s="200">
        <v>0.0880967840001</v>
      </c>
      <c r="K76" s="13">
        <f t="shared" si="7"/>
        <v>4.715820847525353</v>
      </c>
    </row>
    <row r="77" spans="1:11" ht="9.75" customHeight="1">
      <c r="A77" s="4"/>
      <c r="B77" s="11"/>
      <c r="C77" s="11" t="s">
        <v>983</v>
      </c>
      <c r="D77" s="5"/>
      <c r="E77" s="190"/>
      <c r="F77" s="14"/>
      <c r="G77" s="12"/>
      <c r="H77" s="14"/>
      <c r="I77" s="12"/>
      <c r="J77" s="200"/>
      <c r="K77" s="13"/>
    </row>
    <row r="78" spans="1:11" ht="9.75" customHeight="1">
      <c r="A78" s="4"/>
      <c r="B78" s="11"/>
      <c r="C78" s="11" t="s">
        <v>984</v>
      </c>
      <c r="D78" s="5"/>
      <c r="E78" s="190"/>
      <c r="F78" s="14"/>
      <c r="G78" s="12"/>
      <c r="H78" s="14"/>
      <c r="I78" s="12"/>
      <c r="J78" s="200"/>
      <c r="K78" s="13"/>
    </row>
    <row r="79" spans="1:11" ht="9.75" customHeight="1">
      <c r="A79" s="4">
        <f>A76+1</f>
        <v>38</v>
      </c>
      <c r="B79" s="11" t="s">
        <v>373</v>
      </c>
      <c r="C79" s="11" t="s">
        <v>556</v>
      </c>
      <c r="D79" s="5" t="s">
        <v>1779</v>
      </c>
      <c r="E79" s="190">
        <v>7.2</v>
      </c>
      <c r="F79" s="14"/>
      <c r="G79" s="12">
        <f>E79*F79</f>
        <v>0</v>
      </c>
      <c r="H79" s="14"/>
      <c r="I79" s="12">
        <f>E79*H79</f>
        <v>0</v>
      </c>
      <c r="J79" s="200">
        <v>0.0712167840001</v>
      </c>
      <c r="K79" s="13">
        <f t="shared" si="7"/>
        <v>0.5127608448007199</v>
      </c>
    </row>
    <row r="80" spans="1:11" ht="9.75" customHeight="1">
      <c r="A80" s="4"/>
      <c r="B80" s="11"/>
      <c r="C80" s="11" t="s">
        <v>980</v>
      </c>
      <c r="D80" s="5"/>
      <c r="E80" s="190"/>
      <c r="F80" s="14"/>
      <c r="G80" s="12"/>
      <c r="H80" s="14"/>
      <c r="I80" s="12"/>
      <c r="J80" s="200"/>
      <c r="K80" s="13"/>
    </row>
    <row r="81" spans="1:11" ht="9.75" customHeight="1">
      <c r="A81" s="4">
        <f>A79+1</f>
        <v>39</v>
      </c>
      <c r="B81" s="11" t="s">
        <v>374</v>
      </c>
      <c r="C81" s="11" t="s">
        <v>978</v>
      </c>
      <c r="D81" s="5" t="s">
        <v>1779</v>
      </c>
      <c r="E81" s="190">
        <v>36.73</v>
      </c>
      <c r="F81" s="14"/>
      <c r="G81" s="12">
        <f>E81*F81</f>
        <v>0</v>
      </c>
      <c r="H81" s="14"/>
      <c r="I81" s="12">
        <f>E81*H81</f>
        <v>0</v>
      </c>
      <c r="J81" s="200">
        <v>0.0534067840001</v>
      </c>
      <c r="K81" s="13">
        <f t="shared" si="7"/>
        <v>1.961631176323673</v>
      </c>
    </row>
    <row r="82" spans="1:11" ht="9.75" customHeight="1">
      <c r="A82" s="4"/>
      <c r="B82" s="11"/>
      <c r="C82" s="11" t="s">
        <v>979</v>
      </c>
      <c r="D82" s="5"/>
      <c r="E82" s="190"/>
      <c r="F82" s="14"/>
      <c r="G82" s="12"/>
      <c r="H82" s="14"/>
      <c r="I82" s="12"/>
      <c r="J82" s="200"/>
      <c r="K82" s="13"/>
    </row>
    <row r="83" spans="1:11" ht="9.75" customHeight="1">
      <c r="A83" s="4"/>
      <c r="B83" s="11"/>
      <c r="C83" s="11" t="s">
        <v>982</v>
      </c>
      <c r="D83" s="5"/>
      <c r="E83" s="190"/>
      <c r="F83" s="14"/>
      <c r="G83" s="12"/>
      <c r="H83" s="14"/>
      <c r="I83" s="12"/>
      <c r="J83" s="200"/>
      <c r="K83" s="13"/>
    </row>
    <row r="84" spans="1:11" ht="9.75" customHeight="1">
      <c r="A84" s="4"/>
      <c r="B84" s="11"/>
      <c r="C84" s="11" t="s">
        <v>985</v>
      </c>
      <c r="D84" s="5"/>
      <c r="E84" s="190"/>
      <c r="F84" s="14"/>
      <c r="G84" s="12"/>
      <c r="H84" s="14"/>
      <c r="I84" s="12"/>
      <c r="J84" s="200"/>
      <c r="K84" s="13"/>
    </row>
    <row r="85" spans="1:11" ht="9.75" customHeight="1">
      <c r="A85" s="4">
        <f>A81+1</f>
        <v>40</v>
      </c>
      <c r="B85" s="11" t="s">
        <v>375</v>
      </c>
      <c r="C85" s="11" t="s">
        <v>557</v>
      </c>
      <c r="D85" s="5" t="s">
        <v>1780</v>
      </c>
      <c r="E85" s="190">
        <v>8</v>
      </c>
      <c r="F85" s="14"/>
      <c r="G85" s="12">
        <f aca="true" t="shared" si="8" ref="G85:G93">E85*F85</f>
        <v>0</v>
      </c>
      <c r="H85" s="14"/>
      <c r="I85" s="12">
        <f aca="true" t="shared" si="9" ref="I85:I93">E85*H85</f>
        <v>0</v>
      </c>
      <c r="J85" s="200">
        <v>0.003</v>
      </c>
      <c r="K85" s="13">
        <f t="shared" si="7"/>
        <v>0.024</v>
      </c>
    </row>
    <row r="86" spans="1:11" ht="9.75" customHeight="1">
      <c r="A86" s="4">
        <f aca="true" t="shared" si="10" ref="A86:A100">A85+1</f>
        <v>41</v>
      </c>
      <c r="B86" s="11" t="s">
        <v>376</v>
      </c>
      <c r="C86" s="11" t="s">
        <v>558</v>
      </c>
      <c r="D86" s="5" t="s">
        <v>1780</v>
      </c>
      <c r="E86" s="190">
        <v>3</v>
      </c>
      <c r="F86" s="14"/>
      <c r="G86" s="12">
        <f t="shared" si="8"/>
        <v>0</v>
      </c>
      <c r="H86" s="14"/>
      <c r="I86" s="12">
        <f t="shared" si="9"/>
        <v>0</v>
      </c>
      <c r="J86" s="200">
        <v>0.022</v>
      </c>
      <c r="K86" s="13">
        <f t="shared" si="7"/>
        <v>0.066</v>
      </c>
    </row>
    <row r="87" spans="1:11" ht="9.75" customHeight="1">
      <c r="A87" s="4">
        <f t="shared" si="10"/>
        <v>42</v>
      </c>
      <c r="B87" s="11" t="s">
        <v>377</v>
      </c>
      <c r="C87" s="11" t="s">
        <v>559</v>
      </c>
      <c r="D87" s="5" t="s">
        <v>1780</v>
      </c>
      <c r="E87" s="190">
        <v>3</v>
      </c>
      <c r="F87" s="14"/>
      <c r="G87" s="12">
        <f t="shared" si="8"/>
        <v>0</v>
      </c>
      <c r="H87" s="14"/>
      <c r="I87" s="12">
        <f t="shared" si="9"/>
        <v>0</v>
      </c>
      <c r="J87" s="200">
        <v>0.025</v>
      </c>
      <c r="K87" s="13">
        <f t="shared" si="7"/>
        <v>0.07500000000000001</v>
      </c>
    </row>
    <row r="88" spans="1:11" ht="9.75" customHeight="1">
      <c r="A88" s="4">
        <f t="shared" si="10"/>
        <v>43</v>
      </c>
      <c r="B88" s="11" t="s">
        <v>378</v>
      </c>
      <c r="C88" s="11" t="s">
        <v>560</v>
      </c>
      <c r="D88" s="5" t="s">
        <v>1780</v>
      </c>
      <c r="E88" s="190">
        <v>1</v>
      </c>
      <c r="F88" s="14"/>
      <c r="G88" s="12">
        <f t="shared" si="8"/>
        <v>0</v>
      </c>
      <c r="H88" s="14"/>
      <c r="I88" s="12">
        <f t="shared" si="9"/>
        <v>0</v>
      </c>
      <c r="J88" s="200">
        <v>0.03</v>
      </c>
      <c r="K88" s="13">
        <f t="shared" si="7"/>
        <v>0.03</v>
      </c>
    </row>
    <row r="89" spans="1:11" ht="9.75" customHeight="1">
      <c r="A89" s="4">
        <f t="shared" si="10"/>
        <v>44</v>
      </c>
      <c r="B89" s="11" t="s">
        <v>379</v>
      </c>
      <c r="C89" s="11" t="s">
        <v>561</v>
      </c>
      <c r="D89" s="5" t="s">
        <v>1780</v>
      </c>
      <c r="E89" s="190">
        <v>1</v>
      </c>
      <c r="F89" s="14"/>
      <c r="G89" s="12">
        <f t="shared" si="8"/>
        <v>0</v>
      </c>
      <c r="H89" s="14"/>
      <c r="I89" s="12">
        <f t="shared" si="9"/>
        <v>0</v>
      </c>
      <c r="J89" s="200">
        <v>0.042</v>
      </c>
      <c r="K89" s="13">
        <f t="shared" si="7"/>
        <v>0.042</v>
      </c>
    </row>
    <row r="90" spans="1:11" ht="9.75" customHeight="1">
      <c r="A90" s="4">
        <f t="shared" si="10"/>
        <v>45</v>
      </c>
      <c r="B90" s="11" t="s">
        <v>380</v>
      </c>
      <c r="C90" s="11" t="s">
        <v>562</v>
      </c>
      <c r="D90" s="5" t="s">
        <v>1780</v>
      </c>
      <c r="E90" s="190">
        <v>3</v>
      </c>
      <c r="F90" s="14"/>
      <c r="G90" s="12">
        <f t="shared" si="8"/>
        <v>0</v>
      </c>
      <c r="H90" s="14"/>
      <c r="I90" s="12">
        <f t="shared" si="9"/>
        <v>0</v>
      </c>
      <c r="J90" s="200">
        <v>0.059</v>
      </c>
      <c r="K90" s="13">
        <f t="shared" si="7"/>
        <v>0.177</v>
      </c>
    </row>
    <row r="91" spans="1:11" ht="9.75" customHeight="1">
      <c r="A91" s="4">
        <f t="shared" si="10"/>
        <v>46</v>
      </c>
      <c r="B91" s="11" t="s">
        <v>381</v>
      </c>
      <c r="C91" s="11" t="s">
        <v>563</v>
      </c>
      <c r="D91" s="5" t="s">
        <v>1780</v>
      </c>
      <c r="E91" s="190">
        <v>3</v>
      </c>
      <c r="F91" s="14"/>
      <c r="G91" s="12">
        <f t="shared" si="8"/>
        <v>0</v>
      </c>
      <c r="H91" s="14"/>
      <c r="I91" s="12">
        <f t="shared" si="9"/>
        <v>0</v>
      </c>
      <c r="J91" s="200">
        <v>0.068</v>
      </c>
      <c r="K91" s="13">
        <f t="shared" si="7"/>
        <v>0.20400000000000001</v>
      </c>
    </row>
    <row r="92" spans="1:11" ht="9.75" customHeight="1">
      <c r="A92" s="4">
        <f t="shared" si="10"/>
        <v>47</v>
      </c>
      <c r="B92" s="11" t="s">
        <v>382</v>
      </c>
      <c r="C92" s="11" t="s">
        <v>564</v>
      </c>
      <c r="D92" s="5" t="s">
        <v>1780</v>
      </c>
      <c r="E92" s="190">
        <v>3</v>
      </c>
      <c r="F92" s="14"/>
      <c r="G92" s="12">
        <f t="shared" si="8"/>
        <v>0</v>
      </c>
      <c r="H92" s="14"/>
      <c r="I92" s="12">
        <f t="shared" si="9"/>
        <v>0</v>
      </c>
      <c r="J92" s="200">
        <v>0.073</v>
      </c>
      <c r="K92" s="13">
        <f t="shared" si="7"/>
        <v>0.21899999999999997</v>
      </c>
    </row>
    <row r="93" spans="1:11" ht="9.75" customHeight="1">
      <c r="A93" s="4">
        <f t="shared" si="10"/>
        <v>48</v>
      </c>
      <c r="B93" s="11" t="s">
        <v>1714</v>
      </c>
      <c r="C93" s="11" t="s">
        <v>0</v>
      </c>
      <c r="D93" s="5" t="s">
        <v>1684</v>
      </c>
      <c r="E93" s="190">
        <v>0.511</v>
      </c>
      <c r="F93" s="14"/>
      <c r="G93" s="12">
        <f t="shared" si="8"/>
        <v>0</v>
      </c>
      <c r="H93" s="14"/>
      <c r="I93" s="12">
        <f t="shared" si="9"/>
        <v>0</v>
      </c>
      <c r="J93" s="200">
        <v>1.09</v>
      </c>
      <c r="K93" s="13">
        <f t="shared" si="7"/>
        <v>0.5569900000000001</v>
      </c>
    </row>
    <row r="94" spans="1:11" ht="9.75" customHeight="1">
      <c r="A94" s="4"/>
      <c r="B94" s="11"/>
      <c r="C94" s="11" t="s">
        <v>1102</v>
      </c>
      <c r="D94" s="5"/>
      <c r="E94" s="190"/>
      <c r="F94" s="14"/>
      <c r="G94" s="12"/>
      <c r="H94" s="14"/>
      <c r="I94" s="12"/>
      <c r="J94" s="200"/>
      <c r="K94" s="13"/>
    </row>
    <row r="95" spans="1:11" ht="9.75" customHeight="1">
      <c r="A95" s="4"/>
      <c r="B95" s="11"/>
      <c r="C95" s="11" t="s">
        <v>1103</v>
      </c>
      <c r="D95" s="5"/>
      <c r="E95" s="190"/>
      <c r="F95" s="14"/>
      <c r="G95" s="12"/>
      <c r="H95" s="14"/>
      <c r="I95" s="12"/>
      <c r="J95" s="200"/>
      <c r="K95" s="13"/>
    </row>
    <row r="96" spans="1:11" ht="9.75" customHeight="1">
      <c r="A96" s="4">
        <f>A93+1</f>
        <v>49</v>
      </c>
      <c r="B96" s="11" t="s">
        <v>1715</v>
      </c>
      <c r="C96" s="11" t="s">
        <v>1</v>
      </c>
      <c r="D96" s="5" t="s">
        <v>1684</v>
      </c>
      <c r="E96" s="190">
        <v>0.168</v>
      </c>
      <c r="F96" s="14"/>
      <c r="G96" s="12">
        <f>E96*F96</f>
        <v>0</v>
      </c>
      <c r="H96" s="14"/>
      <c r="I96" s="12">
        <f>E96*H96</f>
        <v>0</v>
      </c>
      <c r="J96" s="200">
        <v>1.09</v>
      </c>
      <c r="K96" s="13">
        <f t="shared" si="7"/>
        <v>0.18312000000000003</v>
      </c>
    </row>
    <row r="97" spans="1:11" ht="9.75" customHeight="1">
      <c r="A97" s="4"/>
      <c r="B97" s="11"/>
      <c r="C97" s="11" t="s">
        <v>1104</v>
      </c>
      <c r="D97" s="5"/>
      <c r="E97" s="190"/>
      <c r="F97" s="14"/>
      <c r="G97" s="12"/>
      <c r="H97" s="14"/>
      <c r="I97" s="12"/>
      <c r="J97" s="200"/>
      <c r="K97" s="13"/>
    </row>
    <row r="98" spans="1:11" ht="9.75" customHeight="1">
      <c r="A98" s="4">
        <f>A96+1</f>
        <v>50</v>
      </c>
      <c r="B98" s="11" t="s">
        <v>383</v>
      </c>
      <c r="C98" s="11" t="s">
        <v>565</v>
      </c>
      <c r="D98" s="5" t="s">
        <v>1684</v>
      </c>
      <c r="E98" s="190">
        <v>0.511</v>
      </c>
      <c r="F98" s="14"/>
      <c r="G98" s="12">
        <f>E98*F98</f>
        <v>0</v>
      </c>
      <c r="H98" s="14"/>
      <c r="I98" s="12">
        <f>E98*H98</f>
        <v>0</v>
      </c>
      <c r="J98" s="200">
        <v>1</v>
      </c>
      <c r="K98" s="13">
        <f t="shared" si="7"/>
        <v>0.511</v>
      </c>
    </row>
    <row r="99" spans="1:11" ht="9.75" customHeight="1">
      <c r="A99" s="4">
        <f t="shared" si="10"/>
        <v>51</v>
      </c>
      <c r="B99" s="11" t="s">
        <v>384</v>
      </c>
      <c r="C99" s="11" t="s">
        <v>566</v>
      </c>
      <c r="D99" s="5" t="s">
        <v>1684</v>
      </c>
      <c r="E99" s="190">
        <v>0.168</v>
      </c>
      <c r="F99" s="14"/>
      <c r="G99" s="12">
        <f>E99*F99</f>
        <v>0</v>
      </c>
      <c r="H99" s="14"/>
      <c r="I99" s="12">
        <f>E99*H99</f>
        <v>0</v>
      </c>
      <c r="J99" s="200">
        <v>1</v>
      </c>
      <c r="K99" s="13">
        <f t="shared" si="7"/>
        <v>0.168</v>
      </c>
    </row>
    <row r="100" spans="1:11" ht="9.75" customHeight="1">
      <c r="A100" s="4">
        <f t="shared" si="10"/>
        <v>52</v>
      </c>
      <c r="B100" s="11" t="s">
        <v>1716</v>
      </c>
      <c r="C100" s="11" t="s">
        <v>3</v>
      </c>
      <c r="D100" s="5" t="s">
        <v>1775</v>
      </c>
      <c r="E100" s="190">
        <v>2.32</v>
      </c>
      <c r="F100" s="14"/>
      <c r="G100" s="12">
        <f>E100*F100</f>
        <v>0</v>
      </c>
      <c r="H100" s="14"/>
      <c r="I100" s="12">
        <f>E100*H100</f>
        <v>0</v>
      </c>
      <c r="J100" s="200">
        <v>2.0190024</v>
      </c>
      <c r="K100" s="13">
        <f t="shared" si="7"/>
        <v>4.684085568</v>
      </c>
    </row>
    <row r="101" spans="1:11" ht="9.75" customHeight="1">
      <c r="A101" s="4"/>
      <c r="B101" s="11"/>
      <c r="C101" s="11" t="s">
        <v>999</v>
      </c>
      <c r="D101" s="5"/>
      <c r="E101" s="190"/>
      <c r="F101" s="14"/>
      <c r="G101" s="12"/>
      <c r="H101" s="14"/>
      <c r="I101" s="12"/>
      <c r="J101" s="200"/>
      <c r="K101" s="13"/>
    </row>
    <row r="102" spans="1:11" ht="9.75" customHeight="1">
      <c r="A102" s="4"/>
      <c r="B102" s="11"/>
      <c r="C102" s="11" t="s">
        <v>1000</v>
      </c>
      <c r="D102" s="5"/>
      <c r="E102" s="190"/>
      <c r="F102" s="14"/>
      <c r="G102" s="12"/>
      <c r="H102" s="14"/>
      <c r="I102" s="12"/>
      <c r="J102" s="200"/>
      <c r="K102" s="13"/>
    </row>
    <row r="103" spans="1:11" ht="9.75" customHeight="1">
      <c r="A103" s="4"/>
      <c r="B103" s="11"/>
      <c r="C103" s="11" t="s">
        <v>1001</v>
      </c>
      <c r="D103" s="5"/>
      <c r="E103" s="190"/>
      <c r="F103" s="14"/>
      <c r="G103" s="12"/>
      <c r="H103" s="14"/>
      <c r="I103" s="12"/>
      <c r="J103" s="200"/>
      <c r="K103" s="13"/>
    </row>
    <row r="104" spans="1:11" ht="9.75" customHeight="1">
      <c r="A104" s="4"/>
      <c r="B104" s="11"/>
      <c r="C104" s="11" t="s">
        <v>1002</v>
      </c>
      <c r="D104" s="5"/>
      <c r="E104" s="190"/>
      <c r="F104" s="14"/>
      <c r="G104" s="12"/>
      <c r="H104" s="14"/>
      <c r="I104" s="12"/>
      <c r="J104" s="200"/>
      <c r="K104" s="13"/>
    </row>
    <row r="105" spans="1:11" ht="9.75" customHeight="1">
      <c r="A105" s="4">
        <f>A100+1</f>
        <v>53</v>
      </c>
      <c r="B105" s="11" t="s">
        <v>385</v>
      </c>
      <c r="C105" s="11" t="s">
        <v>989</v>
      </c>
      <c r="D105" s="5" t="s">
        <v>1779</v>
      </c>
      <c r="E105" s="190">
        <v>5.56</v>
      </c>
      <c r="F105" s="14"/>
      <c r="G105" s="12">
        <f>E105*F105</f>
        <v>0</v>
      </c>
      <c r="H105" s="14"/>
      <c r="I105" s="12">
        <f>E105*H105</f>
        <v>0</v>
      </c>
      <c r="J105" s="200">
        <v>0.001599</v>
      </c>
      <c r="K105" s="13">
        <f t="shared" si="7"/>
        <v>0.00889044</v>
      </c>
    </row>
    <row r="106" spans="1:11" ht="9.75" customHeight="1">
      <c r="A106" s="4"/>
      <c r="B106" s="11"/>
      <c r="C106" s="11" t="s">
        <v>1105</v>
      </c>
      <c r="D106" s="5"/>
      <c r="E106" s="190"/>
      <c r="F106" s="14"/>
      <c r="G106" s="12"/>
      <c r="H106" s="14"/>
      <c r="I106" s="12"/>
      <c r="J106" s="200"/>
      <c r="K106" s="13"/>
    </row>
    <row r="107" spans="1:11" ht="9.75" customHeight="1">
      <c r="A107" s="4"/>
      <c r="B107" s="11"/>
      <c r="C107" s="11" t="s">
        <v>1106</v>
      </c>
      <c r="D107" s="5"/>
      <c r="E107" s="190"/>
      <c r="F107" s="14"/>
      <c r="G107" s="12"/>
      <c r="H107" s="14"/>
      <c r="I107" s="12"/>
      <c r="J107" s="200"/>
      <c r="K107" s="13"/>
    </row>
    <row r="108" spans="1:11" ht="9.75" customHeight="1">
      <c r="A108" s="4"/>
      <c r="B108" s="11"/>
      <c r="C108" s="11" t="s">
        <v>1107</v>
      </c>
      <c r="D108" s="5"/>
      <c r="E108" s="190"/>
      <c r="F108" s="14"/>
      <c r="G108" s="12"/>
      <c r="H108" s="14"/>
      <c r="I108" s="12"/>
      <c r="J108" s="200"/>
      <c r="K108" s="13"/>
    </row>
    <row r="109" spans="1:11" ht="9.75" customHeight="1">
      <c r="A109" s="4">
        <f>A105+1</f>
        <v>54</v>
      </c>
      <c r="B109" s="11" t="s">
        <v>386</v>
      </c>
      <c r="C109" s="11" t="s">
        <v>715</v>
      </c>
      <c r="D109" s="5" t="s">
        <v>1779</v>
      </c>
      <c r="E109" s="190">
        <v>3.65</v>
      </c>
      <c r="F109" s="14"/>
      <c r="G109" s="12">
        <f>E109*F109</f>
        <v>0</v>
      </c>
      <c r="H109" s="14"/>
      <c r="I109" s="12">
        <f>E109*H109</f>
        <v>0</v>
      </c>
      <c r="J109" s="200">
        <v>0.001074</v>
      </c>
      <c r="K109" s="13">
        <f t="shared" si="7"/>
        <v>0.0039201</v>
      </c>
    </row>
    <row r="110" spans="1:11" ht="9.75" customHeight="1">
      <c r="A110" s="4"/>
      <c r="B110" s="206"/>
      <c r="C110" s="11" t="s">
        <v>714</v>
      </c>
      <c r="D110" s="5"/>
      <c r="E110" s="190"/>
      <c r="F110" s="14"/>
      <c r="G110" s="12">
        <f>E110*F110</f>
        <v>0</v>
      </c>
      <c r="H110" s="14"/>
      <c r="I110" s="12">
        <f>E110*H110</f>
        <v>0</v>
      </c>
      <c r="J110" s="200"/>
      <c r="K110" s="13">
        <f t="shared" si="7"/>
        <v>0</v>
      </c>
    </row>
    <row r="111" spans="1:11" ht="12.75" customHeight="1">
      <c r="A111" s="24"/>
      <c r="B111" s="25">
        <v>3</v>
      </c>
      <c r="C111" s="25" t="s">
        <v>1539</v>
      </c>
      <c r="D111" s="26"/>
      <c r="E111" s="192"/>
      <c r="F111" s="27"/>
      <c r="G111" s="196">
        <f>SUM(G57:G110)</f>
        <v>0</v>
      </c>
      <c r="H111" s="27"/>
      <c r="I111" s="196">
        <f>SUM(I57:I110)</f>
        <v>0</v>
      </c>
      <c r="J111" s="202"/>
      <c r="K111" s="42">
        <f>SUM(K57:K110)</f>
        <v>30.144241466889746</v>
      </c>
    </row>
    <row r="112" spans="1:11" ht="15" customHeight="1">
      <c r="A112" s="15"/>
      <c r="B112" s="19"/>
      <c r="C112" s="19" t="s">
        <v>1540</v>
      </c>
      <c r="D112" s="17"/>
      <c r="E112" s="186"/>
      <c r="F112" s="17"/>
      <c r="G112" s="16"/>
      <c r="H112" s="224"/>
      <c r="I112" s="16"/>
      <c r="J112" s="199"/>
      <c r="K112" s="18"/>
    </row>
    <row r="113" spans="1:11" ht="9.75" customHeight="1">
      <c r="A113" s="4">
        <f>A109+1</f>
        <v>55</v>
      </c>
      <c r="B113" s="215" t="s">
        <v>387</v>
      </c>
      <c r="C113" s="11" t="s">
        <v>567</v>
      </c>
      <c r="D113" s="5" t="s">
        <v>1775</v>
      </c>
      <c r="E113" s="190">
        <v>0.88</v>
      </c>
      <c r="F113" s="14"/>
      <c r="G113" s="12">
        <f aca="true" t="shared" si="11" ref="G113:G122">E113*F113</f>
        <v>0</v>
      </c>
      <c r="H113" s="14"/>
      <c r="I113" s="12">
        <f aca="true" t="shared" si="12" ref="I113:I122">E113*H113</f>
        <v>0</v>
      </c>
      <c r="J113" s="200">
        <v>2.51095975</v>
      </c>
      <c r="K113" s="13">
        <f aca="true" t="shared" si="13" ref="K113:K122">E113*J113</f>
        <v>2.20964458</v>
      </c>
    </row>
    <row r="114" spans="1:11" ht="9.75" customHeight="1">
      <c r="A114" s="4"/>
      <c r="B114" s="215"/>
      <c r="C114" s="11" t="s">
        <v>716</v>
      </c>
      <c r="D114" s="5"/>
      <c r="E114" s="190"/>
      <c r="F114" s="14"/>
      <c r="G114" s="12"/>
      <c r="H114" s="14"/>
      <c r="I114" s="12"/>
      <c r="J114" s="200"/>
      <c r="K114" s="13"/>
    </row>
    <row r="115" spans="1:11" ht="9.75" customHeight="1">
      <c r="A115" s="4">
        <f>A113+1</f>
        <v>56</v>
      </c>
      <c r="B115" s="215" t="s">
        <v>388</v>
      </c>
      <c r="C115" s="11" t="s">
        <v>568</v>
      </c>
      <c r="D115" s="5" t="s">
        <v>1779</v>
      </c>
      <c r="E115" s="190">
        <v>7</v>
      </c>
      <c r="F115" s="14"/>
      <c r="G115" s="12">
        <f t="shared" si="11"/>
        <v>0</v>
      </c>
      <c r="H115" s="14"/>
      <c r="I115" s="12">
        <f t="shared" si="12"/>
        <v>0</v>
      </c>
      <c r="J115" s="200">
        <v>0.00297499999999</v>
      </c>
      <c r="K115" s="13">
        <f t="shared" si="13"/>
        <v>0.02082499999993</v>
      </c>
    </row>
    <row r="116" spans="1:11" ht="9.75" customHeight="1">
      <c r="A116" s="4">
        <f aca="true" t="shared" si="14" ref="A116:A122">A115+1</f>
        <v>57</v>
      </c>
      <c r="B116" s="215" t="s">
        <v>389</v>
      </c>
      <c r="C116" s="11" t="s">
        <v>569</v>
      </c>
      <c r="D116" s="5" t="s">
        <v>1779</v>
      </c>
      <c r="E116" s="190">
        <v>7</v>
      </c>
      <c r="F116" s="14"/>
      <c r="G116" s="12">
        <f t="shared" si="11"/>
        <v>0</v>
      </c>
      <c r="H116" s="14"/>
      <c r="I116" s="12">
        <f t="shared" si="12"/>
        <v>0</v>
      </c>
      <c r="J116" s="200">
        <v>0</v>
      </c>
      <c r="K116" s="13">
        <f t="shared" si="13"/>
        <v>0</v>
      </c>
    </row>
    <row r="117" spans="1:11" ht="9.75" customHeight="1">
      <c r="A117" s="4"/>
      <c r="B117" s="215"/>
      <c r="C117" s="11" t="s">
        <v>717</v>
      </c>
      <c r="D117" s="5"/>
      <c r="E117" s="190"/>
      <c r="F117" s="14"/>
      <c r="G117" s="12"/>
      <c r="H117" s="14"/>
      <c r="I117" s="12"/>
      <c r="J117" s="200"/>
      <c r="K117" s="13"/>
    </row>
    <row r="118" spans="1:11" ht="9.75" customHeight="1">
      <c r="A118" s="4">
        <f>A116+1</f>
        <v>58</v>
      </c>
      <c r="B118" s="215" t="s">
        <v>390</v>
      </c>
      <c r="C118" s="11" t="s">
        <v>570</v>
      </c>
      <c r="D118" s="5" t="s">
        <v>1684</v>
      </c>
      <c r="E118" s="190">
        <v>0.013</v>
      </c>
      <c r="F118" s="14"/>
      <c r="G118" s="12">
        <f t="shared" si="11"/>
        <v>0</v>
      </c>
      <c r="H118" s="14"/>
      <c r="I118" s="12">
        <f t="shared" si="12"/>
        <v>0</v>
      </c>
      <c r="J118" s="200">
        <v>1.01683914</v>
      </c>
      <c r="K118" s="13">
        <f t="shared" si="13"/>
        <v>0.01321890882</v>
      </c>
    </row>
    <row r="119" spans="1:11" ht="9.75" customHeight="1">
      <c r="A119" s="4"/>
      <c r="B119" s="215"/>
      <c r="C119" s="11" t="s">
        <v>718</v>
      </c>
      <c r="D119" s="5"/>
      <c r="E119" s="190"/>
      <c r="F119" s="14"/>
      <c r="G119" s="12"/>
      <c r="H119" s="14"/>
      <c r="I119" s="12"/>
      <c r="J119" s="200"/>
      <c r="K119" s="13"/>
    </row>
    <row r="120" spans="1:11" ht="9.75" customHeight="1">
      <c r="A120" s="4">
        <f>A118+1</f>
        <v>59</v>
      </c>
      <c r="B120" s="215" t="s">
        <v>391</v>
      </c>
      <c r="C120" s="11" t="s">
        <v>571</v>
      </c>
      <c r="D120" s="5" t="s">
        <v>1684</v>
      </c>
      <c r="E120" s="190">
        <v>0.026</v>
      </c>
      <c r="F120" s="14"/>
      <c r="G120" s="12">
        <f t="shared" si="11"/>
        <v>0</v>
      </c>
      <c r="H120" s="14"/>
      <c r="I120" s="12">
        <f t="shared" si="12"/>
        <v>0</v>
      </c>
      <c r="J120" s="200">
        <v>1.01683914</v>
      </c>
      <c r="K120" s="13">
        <f t="shared" si="13"/>
        <v>0.02643781764</v>
      </c>
    </row>
    <row r="121" spans="1:11" ht="9.75" customHeight="1">
      <c r="A121" s="4">
        <f t="shared" si="14"/>
        <v>60</v>
      </c>
      <c r="B121" s="206"/>
      <c r="C121" s="11" t="s">
        <v>719</v>
      </c>
      <c r="D121" s="5"/>
      <c r="E121" s="190"/>
      <c r="F121" s="14"/>
      <c r="G121" s="12">
        <f t="shared" si="11"/>
        <v>0</v>
      </c>
      <c r="H121" s="14"/>
      <c r="I121" s="12">
        <f t="shared" si="12"/>
        <v>0</v>
      </c>
      <c r="J121" s="200"/>
      <c r="K121" s="13">
        <f t="shared" si="13"/>
        <v>0</v>
      </c>
    </row>
    <row r="122" spans="1:11" ht="9.75" customHeight="1">
      <c r="A122" s="4">
        <f t="shared" si="14"/>
        <v>61</v>
      </c>
      <c r="B122" s="11"/>
      <c r="C122" s="11"/>
      <c r="D122" s="5"/>
      <c r="E122" s="190"/>
      <c r="F122" s="14"/>
      <c r="G122" s="12">
        <f t="shared" si="11"/>
        <v>0</v>
      </c>
      <c r="H122" s="14"/>
      <c r="I122" s="12">
        <f t="shared" si="12"/>
        <v>0</v>
      </c>
      <c r="J122" s="200"/>
      <c r="K122" s="13">
        <f t="shared" si="13"/>
        <v>0</v>
      </c>
    </row>
    <row r="123" spans="1:11" ht="12.75" customHeight="1">
      <c r="A123" s="24"/>
      <c r="B123" s="25">
        <v>4</v>
      </c>
      <c r="C123" s="25" t="s">
        <v>1541</v>
      </c>
      <c r="D123" s="26"/>
      <c r="E123" s="192"/>
      <c r="F123" s="27"/>
      <c r="G123" s="196">
        <f>SUM(G113:G122)</f>
        <v>0</v>
      </c>
      <c r="H123" s="27"/>
      <c r="I123" s="196">
        <f>SUM(I113:I122)</f>
        <v>0</v>
      </c>
      <c r="J123" s="202"/>
      <c r="K123" s="42">
        <f>SUM(K113:K122)</f>
        <v>2.27012630645993</v>
      </c>
    </row>
    <row r="124" spans="1:11" ht="15" customHeight="1">
      <c r="A124" s="15"/>
      <c r="B124" s="19"/>
      <c r="C124" s="19" t="s">
        <v>1542</v>
      </c>
      <c r="D124" s="17"/>
      <c r="E124" s="186"/>
      <c r="F124" s="17"/>
      <c r="G124" s="16"/>
      <c r="H124" s="224"/>
      <c r="I124" s="16"/>
      <c r="J124" s="199"/>
      <c r="K124" s="18"/>
    </row>
    <row r="125" spans="1:11" ht="9.75" customHeight="1">
      <c r="A125" s="4">
        <f>A122+1</f>
        <v>62</v>
      </c>
      <c r="B125" s="206" t="s">
        <v>509</v>
      </c>
      <c r="C125" s="11" t="s">
        <v>572</v>
      </c>
      <c r="D125" s="5" t="s">
        <v>1779</v>
      </c>
      <c r="E125" s="190">
        <v>260</v>
      </c>
      <c r="F125" s="14"/>
      <c r="G125" s="12">
        <f aca="true" t="shared" si="15" ref="G125:G135">E125*F125</f>
        <v>0</v>
      </c>
      <c r="H125" s="14"/>
      <c r="I125" s="12">
        <f aca="true" t="shared" si="16" ref="I125:I135">E125*H125</f>
        <v>0</v>
      </c>
      <c r="J125" s="200">
        <v>0.4809</v>
      </c>
      <c r="K125" s="13">
        <f>E125*J125</f>
        <v>125.03399999999999</v>
      </c>
    </row>
    <row r="126" spans="1:11" ht="9.75" customHeight="1">
      <c r="A126" s="4">
        <f aca="true" t="shared" si="17" ref="A126:A135">A125+1</f>
        <v>63</v>
      </c>
      <c r="B126" s="206" t="s">
        <v>510</v>
      </c>
      <c r="C126" s="11" t="s">
        <v>573</v>
      </c>
      <c r="D126" s="5" t="s">
        <v>1779</v>
      </c>
      <c r="E126" s="190">
        <v>260</v>
      </c>
      <c r="F126" s="14"/>
      <c r="G126" s="12">
        <f t="shared" si="15"/>
        <v>0</v>
      </c>
      <c r="H126" s="14"/>
      <c r="I126" s="12">
        <f t="shared" si="16"/>
        <v>0</v>
      </c>
      <c r="J126" s="200">
        <v>0.2916</v>
      </c>
      <c r="K126" s="13">
        <f aca="true" t="shared" si="18" ref="K126:K134">E126*J126</f>
        <v>75.816</v>
      </c>
    </row>
    <row r="127" spans="1:11" ht="9.75" customHeight="1">
      <c r="A127" s="4">
        <f t="shared" si="17"/>
        <v>64</v>
      </c>
      <c r="B127" s="206" t="s">
        <v>511</v>
      </c>
      <c r="C127" s="11" t="s">
        <v>574</v>
      </c>
      <c r="D127" s="5" t="s">
        <v>1779</v>
      </c>
      <c r="E127" s="190">
        <v>260</v>
      </c>
      <c r="F127" s="14"/>
      <c r="G127" s="12">
        <f t="shared" si="15"/>
        <v>0</v>
      </c>
      <c r="H127" s="14"/>
      <c r="I127" s="12">
        <f t="shared" si="16"/>
        <v>0</v>
      </c>
      <c r="J127" s="200">
        <v>0.08003</v>
      </c>
      <c r="K127" s="13">
        <f t="shared" si="18"/>
        <v>20.8078</v>
      </c>
    </row>
    <row r="128" spans="1:11" ht="9.75" customHeight="1">
      <c r="A128" s="4">
        <f t="shared" si="17"/>
        <v>65</v>
      </c>
      <c r="B128" s="206" t="s">
        <v>512</v>
      </c>
      <c r="C128" s="11" t="s">
        <v>575</v>
      </c>
      <c r="D128" s="5" t="s">
        <v>1779</v>
      </c>
      <c r="E128" s="190">
        <v>260</v>
      </c>
      <c r="F128" s="14"/>
      <c r="G128" s="12">
        <f t="shared" si="15"/>
        <v>0</v>
      </c>
      <c r="H128" s="14"/>
      <c r="I128" s="12">
        <f t="shared" si="16"/>
        <v>0</v>
      </c>
      <c r="J128" s="200">
        <v>0.0699999999999</v>
      </c>
      <c r="K128" s="13">
        <f t="shared" si="18"/>
        <v>18.199999999974</v>
      </c>
    </row>
    <row r="129" spans="1:11" ht="9.75" customHeight="1">
      <c r="A129" s="4">
        <f t="shared" si="17"/>
        <v>66</v>
      </c>
      <c r="B129" s="206" t="s">
        <v>513</v>
      </c>
      <c r="C129" s="11" t="s">
        <v>576</v>
      </c>
      <c r="D129" s="5" t="s">
        <v>1779</v>
      </c>
      <c r="E129" s="190">
        <v>260</v>
      </c>
      <c r="F129" s="14"/>
      <c r="G129" s="12">
        <f t="shared" si="15"/>
        <v>0</v>
      </c>
      <c r="H129" s="14"/>
      <c r="I129" s="12">
        <f t="shared" si="16"/>
        <v>0</v>
      </c>
      <c r="J129" s="200">
        <v>0.137</v>
      </c>
      <c r="K129" s="13">
        <f t="shared" si="18"/>
        <v>35.620000000000005</v>
      </c>
    </row>
    <row r="130" spans="1:11" ht="9.75" customHeight="1">
      <c r="A130" s="4">
        <f t="shared" si="17"/>
        <v>67</v>
      </c>
      <c r="B130" s="206" t="s">
        <v>510</v>
      </c>
      <c r="C130" s="11" t="s">
        <v>573</v>
      </c>
      <c r="D130" s="5" t="s">
        <v>1779</v>
      </c>
      <c r="E130" s="190">
        <v>60</v>
      </c>
      <c r="F130" s="14"/>
      <c r="G130" s="12">
        <f t="shared" si="15"/>
        <v>0</v>
      </c>
      <c r="H130" s="14"/>
      <c r="I130" s="12">
        <f t="shared" si="16"/>
        <v>0</v>
      </c>
      <c r="J130" s="200">
        <v>0.2916</v>
      </c>
      <c r="K130" s="13">
        <f t="shared" si="18"/>
        <v>17.496000000000002</v>
      </c>
    </row>
    <row r="131" spans="1:11" ht="9.75" customHeight="1">
      <c r="A131" s="4">
        <f t="shared" si="17"/>
        <v>68</v>
      </c>
      <c r="B131" s="206" t="s">
        <v>511</v>
      </c>
      <c r="C131" s="11" t="s">
        <v>574</v>
      </c>
      <c r="D131" s="5" t="s">
        <v>1779</v>
      </c>
      <c r="E131" s="190">
        <v>60</v>
      </c>
      <c r="F131" s="14"/>
      <c r="G131" s="12">
        <f t="shared" si="15"/>
        <v>0</v>
      </c>
      <c r="H131" s="14"/>
      <c r="I131" s="12">
        <f t="shared" si="16"/>
        <v>0</v>
      </c>
      <c r="J131" s="200">
        <v>0.08003</v>
      </c>
      <c r="K131" s="13">
        <f t="shared" si="18"/>
        <v>4.8018</v>
      </c>
    </row>
    <row r="132" spans="1:11" ht="9.75" customHeight="1">
      <c r="A132" s="4">
        <f t="shared" si="17"/>
        <v>69</v>
      </c>
      <c r="B132" s="206" t="s">
        <v>514</v>
      </c>
      <c r="C132" s="11" t="s">
        <v>577</v>
      </c>
      <c r="D132" s="5" t="s">
        <v>1779</v>
      </c>
      <c r="E132" s="190">
        <v>60</v>
      </c>
      <c r="F132" s="14"/>
      <c r="G132" s="12">
        <f t="shared" si="15"/>
        <v>0</v>
      </c>
      <c r="H132" s="14"/>
      <c r="I132" s="12">
        <f t="shared" si="16"/>
        <v>0</v>
      </c>
      <c r="J132" s="200">
        <v>0.0699999999999</v>
      </c>
      <c r="K132" s="13">
        <f t="shared" si="18"/>
        <v>4.1999999999940005</v>
      </c>
    </row>
    <row r="133" spans="1:11" ht="9.75" customHeight="1">
      <c r="A133" s="4">
        <f t="shared" si="17"/>
        <v>70</v>
      </c>
      <c r="B133" s="206" t="s">
        <v>513</v>
      </c>
      <c r="C133" s="11" t="s">
        <v>576</v>
      </c>
      <c r="D133" s="5" t="s">
        <v>1779</v>
      </c>
      <c r="E133" s="190">
        <v>60</v>
      </c>
      <c r="F133" s="14"/>
      <c r="G133" s="12">
        <f t="shared" si="15"/>
        <v>0</v>
      </c>
      <c r="H133" s="14"/>
      <c r="I133" s="12">
        <f t="shared" si="16"/>
        <v>0</v>
      </c>
      <c r="J133" s="200">
        <v>0.137</v>
      </c>
      <c r="K133" s="13">
        <f t="shared" si="18"/>
        <v>8.22</v>
      </c>
    </row>
    <row r="134" spans="1:11" ht="9.75" customHeight="1">
      <c r="A134" s="4">
        <f t="shared" si="17"/>
        <v>71</v>
      </c>
      <c r="B134" s="206" t="s">
        <v>515</v>
      </c>
      <c r="C134" s="11" t="s">
        <v>578</v>
      </c>
      <c r="D134" s="5" t="s">
        <v>1779</v>
      </c>
      <c r="E134" s="190">
        <v>17.55</v>
      </c>
      <c r="F134" s="14"/>
      <c r="G134" s="12">
        <f t="shared" si="15"/>
        <v>0</v>
      </c>
      <c r="H134" s="14"/>
      <c r="I134" s="12">
        <f t="shared" si="16"/>
        <v>0</v>
      </c>
      <c r="J134" s="200">
        <v>0.23794625</v>
      </c>
      <c r="K134" s="13">
        <f t="shared" si="18"/>
        <v>4.1759566875</v>
      </c>
    </row>
    <row r="135" spans="1:11" ht="9.75" customHeight="1">
      <c r="A135" s="4">
        <f t="shared" si="17"/>
        <v>72</v>
      </c>
      <c r="B135" s="206"/>
      <c r="C135" s="182"/>
      <c r="D135" s="5"/>
      <c r="E135" s="190"/>
      <c r="F135" s="14"/>
      <c r="G135" s="12">
        <f t="shared" si="15"/>
        <v>0</v>
      </c>
      <c r="H135" s="14"/>
      <c r="I135" s="12">
        <f t="shared" si="16"/>
        <v>0</v>
      </c>
      <c r="J135" s="200"/>
      <c r="K135" s="13">
        <f>E135*J135</f>
        <v>0</v>
      </c>
    </row>
    <row r="136" spans="1:11" ht="12.75" customHeight="1">
      <c r="A136" s="24"/>
      <c r="B136" s="207">
        <v>5</v>
      </c>
      <c r="C136" s="25" t="s">
        <v>1543</v>
      </c>
      <c r="D136" s="26"/>
      <c r="E136" s="192"/>
      <c r="F136" s="27"/>
      <c r="G136" s="196">
        <f>SUM(G125:G135)</f>
        <v>0</v>
      </c>
      <c r="H136" s="27"/>
      <c r="I136" s="196">
        <f>SUM(I125:I135)</f>
        <v>0</v>
      </c>
      <c r="J136" s="202"/>
      <c r="K136" s="42">
        <f>SUM(K125:K135)</f>
        <v>314.37155668746806</v>
      </c>
    </row>
    <row r="137" spans="1:11" ht="15" customHeight="1">
      <c r="A137" s="15"/>
      <c r="B137" s="19"/>
      <c r="C137" s="19" t="s">
        <v>1544</v>
      </c>
      <c r="D137" s="17"/>
      <c r="E137" s="186"/>
      <c r="F137" s="17"/>
      <c r="G137" s="16"/>
      <c r="H137" s="224"/>
      <c r="I137" s="16"/>
      <c r="J137" s="199"/>
      <c r="K137" s="18"/>
    </row>
    <row r="138" spans="1:11" ht="9.75" customHeight="1">
      <c r="A138" s="4">
        <f>A135+1</f>
        <v>73</v>
      </c>
      <c r="B138" s="206" t="s">
        <v>392</v>
      </c>
      <c r="C138" s="11" t="s">
        <v>579</v>
      </c>
      <c r="D138" s="5" t="s">
        <v>1779</v>
      </c>
      <c r="E138" s="190">
        <v>12.2</v>
      </c>
      <c r="F138" s="14"/>
      <c r="G138" s="12">
        <f>E138*F138</f>
        <v>0</v>
      </c>
      <c r="H138" s="14"/>
      <c r="I138" s="12">
        <f>E138*H138</f>
        <v>0</v>
      </c>
      <c r="J138" s="200">
        <v>0.107044</v>
      </c>
      <c r="K138" s="13">
        <f>E138*J138</f>
        <v>1.3059368</v>
      </c>
    </row>
    <row r="139" spans="1:11" ht="9.75" customHeight="1">
      <c r="A139" s="4"/>
      <c r="B139" s="206"/>
      <c r="C139" s="11" t="s">
        <v>939</v>
      </c>
      <c r="D139" s="5"/>
      <c r="E139" s="190"/>
      <c r="F139" s="14"/>
      <c r="G139" s="12"/>
      <c r="H139" s="14"/>
      <c r="I139" s="12"/>
      <c r="J139" s="200"/>
      <c r="K139" s="13"/>
    </row>
    <row r="140" spans="1:11" ht="9.75" customHeight="1">
      <c r="A140" s="4">
        <f>A138+1</f>
        <v>74</v>
      </c>
      <c r="B140" s="206" t="s">
        <v>393</v>
      </c>
      <c r="C140" s="11" t="s">
        <v>580</v>
      </c>
      <c r="D140" s="5" t="s">
        <v>1779</v>
      </c>
      <c r="E140" s="190">
        <v>13.51</v>
      </c>
      <c r="F140" s="14"/>
      <c r="G140" s="12">
        <f>E140*F140</f>
        <v>0</v>
      </c>
      <c r="H140" s="14"/>
      <c r="I140" s="12">
        <f>E140*H140</f>
        <v>0</v>
      </c>
      <c r="J140" s="200">
        <v>0.12309</v>
      </c>
      <c r="K140" s="13">
        <f>E140*J140</f>
        <v>1.6629459</v>
      </c>
    </row>
    <row r="141" spans="1:11" ht="9.75" customHeight="1">
      <c r="A141" s="4"/>
      <c r="B141" s="206"/>
      <c r="C141" s="11" t="s">
        <v>942</v>
      </c>
      <c r="D141" s="5"/>
      <c r="E141" s="190"/>
      <c r="F141" s="14"/>
      <c r="G141" s="12"/>
      <c r="H141" s="14"/>
      <c r="I141" s="12"/>
      <c r="J141" s="200"/>
      <c r="K141" s="13"/>
    </row>
    <row r="142" spans="1:11" ht="9.75" customHeight="1">
      <c r="A142" s="4">
        <f>A140+1</f>
        <v>75</v>
      </c>
      <c r="B142" s="206" t="s">
        <v>1720</v>
      </c>
      <c r="C142" s="11" t="s">
        <v>581</v>
      </c>
      <c r="D142" s="5" t="s">
        <v>1775</v>
      </c>
      <c r="E142" s="190">
        <v>14.39</v>
      </c>
      <c r="F142" s="14"/>
      <c r="G142" s="12">
        <f>E142*F142</f>
        <v>0</v>
      </c>
      <c r="H142" s="14"/>
      <c r="I142" s="12">
        <f>E142*H142</f>
        <v>0</v>
      </c>
      <c r="J142" s="200">
        <v>2.42198</v>
      </c>
      <c r="K142" s="13">
        <f>E142*J142</f>
        <v>34.8522922</v>
      </c>
    </row>
    <row r="143" spans="1:11" ht="9.75" customHeight="1">
      <c r="A143" s="4"/>
      <c r="B143" s="206"/>
      <c r="C143" s="11" t="s">
        <v>1006</v>
      </c>
      <c r="D143" s="5"/>
      <c r="E143" s="190"/>
      <c r="F143" s="14"/>
      <c r="G143" s="12"/>
      <c r="H143" s="14"/>
      <c r="I143" s="12"/>
      <c r="J143" s="200"/>
      <c r="K143" s="13"/>
    </row>
    <row r="144" spans="1:11" ht="9.75" customHeight="1">
      <c r="A144" s="4"/>
      <c r="B144" s="206"/>
      <c r="C144" s="11" t="s">
        <v>1007</v>
      </c>
      <c r="D144" s="5"/>
      <c r="E144" s="190"/>
      <c r="F144" s="14"/>
      <c r="G144" s="12"/>
      <c r="H144" s="14"/>
      <c r="I144" s="12"/>
      <c r="J144" s="200"/>
      <c r="K144" s="13"/>
    </row>
    <row r="145" spans="1:11" ht="9.75" customHeight="1">
      <c r="A145" s="4"/>
      <c r="B145" s="206"/>
      <c r="C145" s="11" t="s">
        <v>1008</v>
      </c>
      <c r="D145" s="5"/>
      <c r="E145" s="190"/>
      <c r="F145" s="14"/>
      <c r="G145" s="12"/>
      <c r="H145" s="14"/>
      <c r="I145" s="12"/>
      <c r="J145" s="200"/>
      <c r="K145" s="13"/>
    </row>
    <row r="146" spans="1:11" ht="9.75" customHeight="1">
      <c r="A146" s="4"/>
      <c r="B146" s="206"/>
      <c r="C146" s="11" t="s">
        <v>1009</v>
      </c>
      <c r="D146" s="5"/>
      <c r="E146" s="190"/>
      <c r="F146" s="14"/>
      <c r="G146" s="12"/>
      <c r="H146" s="14"/>
      <c r="I146" s="12"/>
      <c r="J146" s="200"/>
      <c r="K146" s="13"/>
    </row>
    <row r="147" spans="1:11" ht="9.75" customHeight="1">
      <c r="A147" s="4"/>
      <c r="B147" s="206"/>
      <c r="C147" s="11" t="s">
        <v>1015</v>
      </c>
      <c r="D147" s="5"/>
      <c r="E147" s="190"/>
      <c r="F147" s="14"/>
      <c r="G147" s="12"/>
      <c r="H147" s="14"/>
      <c r="I147" s="12"/>
      <c r="J147" s="200"/>
      <c r="K147" s="13"/>
    </row>
    <row r="148" spans="1:11" ht="9.75" customHeight="1">
      <c r="A148" s="4">
        <f>A142+1</f>
        <v>76</v>
      </c>
      <c r="B148" s="206" t="s">
        <v>1721</v>
      </c>
      <c r="C148" s="11" t="s">
        <v>582</v>
      </c>
      <c r="D148" s="5" t="s">
        <v>1775</v>
      </c>
      <c r="E148" s="190">
        <v>14.39</v>
      </c>
      <c r="F148" s="14"/>
      <c r="G148" s="12">
        <f>E148*F148</f>
        <v>0</v>
      </c>
      <c r="H148" s="14"/>
      <c r="I148" s="12">
        <f>E148*H148</f>
        <v>0</v>
      </c>
      <c r="J148" s="200">
        <v>0</v>
      </c>
      <c r="K148" s="13">
        <f>E148*J148</f>
        <v>0</v>
      </c>
    </row>
    <row r="149" spans="1:11" ht="9.75" customHeight="1">
      <c r="A149" s="4">
        <f>A148+1</f>
        <v>77</v>
      </c>
      <c r="B149" s="206" t="s">
        <v>1722</v>
      </c>
      <c r="C149" s="11" t="s">
        <v>583</v>
      </c>
      <c r="D149" s="5" t="s">
        <v>1684</v>
      </c>
      <c r="E149" s="190">
        <v>0.654</v>
      </c>
      <c r="F149" s="14"/>
      <c r="G149" s="12">
        <f>E149*F149</f>
        <v>0</v>
      </c>
      <c r="H149" s="14"/>
      <c r="I149" s="12">
        <f>E149*H149</f>
        <v>0</v>
      </c>
      <c r="J149" s="200">
        <v>1.05305185664</v>
      </c>
      <c r="K149" s="13">
        <f>E149*J149</f>
        <v>0.68869591424256</v>
      </c>
    </row>
    <row r="150" spans="1:11" ht="9.75" customHeight="1">
      <c r="A150" s="4"/>
      <c r="B150" s="206"/>
      <c r="C150" s="11" t="s">
        <v>1108</v>
      </c>
      <c r="D150" s="5"/>
      <c r="E150" s="190"/>
      <c r="F150" s="14"/>
      <c r="G150" s="12"/>
      <c r="H150" s="14"/>
      <c r="I150" s="12"/>
      <c r="J150" s="200"/>
      <c r="K150" s="13"/>
    </row>
    <row r="151" spans="1:11" ht="9.75" customHeight="1">
      <c r="A151" s="4">
        <f>A149+1</f>
        <v>78</v>
      </c>
      <c r="B151" s="206" t="s">
        <v>394</v>
      </c>
      <c r="C151" s="11" t="s">
        <v>294</v>
      </c>
      <c r="D151" s="5" t="s">
        <v>1779</v>
      </c>
      <c r="E151" s="190">
        <v>142.49</v>
      </c>
      <c r="F151" s="14"/>
      <c r="G151" s="12">
        <f>E151*F151</f>
        <v>0</v>
      </c>
      <c r="H151" s="14"/>
      <c r="I151" s="12">
        <f>E151*H151</f>
        <v>0</v>
      </c>
      <c r="J151" s="200">
        <v>0.1094025</v>
      </c>
      <c r="K151" s="13">
        <f>E151*J151</f>
        <v>15.588762225000002</v>
      </c>
    </row>
    <row r="152" spans="1:11" ht="9.75" customHeight="1">
      <c r="A152" s="4"/>
      <c r="B152" s="206"/>
      <c r="C152" s="11" t="s">
        <v>1018</v>
      </c>
      <c r="D152" s="5"/>
      <c r="E152" s="190"/>
      <c r="F152" s="14"/>
      <c r="G152" s="12"/>
      <c r="H152" s="14"/>
      <c r="I152" s="12"/>
      <c r="J152" s="200"/>
      <c r="K152" s="13"/>
    </row>
    <row r="153" spans="1:11" ht="9.75" customHeight="1">
      <c r="A153" s="4"/>
      <c r="B153" s="206"/>
      <c r="C153" s="11" t="s">
        <v>1017</v>
      </c>
      <c r="D153" s="5"/>
      <c r="E153" s="190"/>
      <c r="F153" s="14"/>
      <c r="G153" s="12"/>
      <c r="H153" s="14"/>
      <c r="I153" s="12"/>
      <c r="J153" s="200"/>
      <c r="K153" s="13"/>
    </row>
    <row r="154" spans="1:11" ht="9.75" customHeight="1">
      <c r="A154" s="4"/>
      <c r="B154" s="206"/>
      <c r="C154" s="11" t="s">
        <v>1019</v>
      </c>
      <c r="D154" s="5"/>
      <c r="E154" s="190"/>
      <c r="F154" s="14"/>
      <c r="G154" s="12"/>
      <c r="H154" s="14"/>
      <c r="I154" s="12"/>
      <c r="J154" s="200"/>
      <c r="K154" s="13"/>
    </row>
    <row r="155" spans="1:11" ht="9.75" customHeight="1">
      <c r="A155" s="4"/>
      <c r="B155" s="206"/>
      <c r="C155" s="11" t="s">
        <v>1112</v>
      </c>
      <c r="D155" s="5"/>
      <c r="E155" s="190"/>
      <c r="F155" s="14"/>
      <c r="G155" s="12"/>
      <c r="H155" s="14"/>
      <c r="I155" s="12"/>
      <c r="J155" s="200"/>
      <c r="K155" s="13"/>
    </row>
    <row r="156" spans="1:11" ht="9.75" customHeight="1">
      <c r="A156" s="4"/>
      <c r="B156" s="206"/>
      <c r="C156" s="11" t="s">
        <v>1111</v>
      </c>
      <c r="D156" s="5"/>
      <c r="E156" s="190"/>
      <c r="F156" s="14"/>
      <c r="G156" s="12"/>
      <c r="H156" s="14"/>
      <c r="I156" s="12"/>
      <c r="J156" s="200"/>
      <c r="K156" s="13"/>
    </row>
    <row r="157" spans="1:11" ht="9.75" customHeight="1">
      <c r="A157" s="4"/>
      <c r="B157" s="206"/>
      <c r="C157" s="11" t="s">
        <v>1020</v>
      </c>
      <c r="D157" s="5"/>
      <c r="E157" s="190"/>
      <c r="F157" s="14"/>
      <c r="G157" s="12"/>
      <c r="H157" s="14"/>
      <c r="I157" s="12"/>
      <c r="J157" s="200"/>
      <c r="K157" s="13"/>
    </row>
    <row r="158" spans="1:11" ht="9.75" customHeight="1">
      <c r="A158" s="4"/>
      <c r="B158" s="206"/>
      <c r="C158" s="11" t="s">
        <v>1109</v>
      </c>
      <c r="D158" s="5"/>
      <c r="E158" s="190"/>
      <c r="F158" s="14"/>
      <c r="G158" s="12"/>
      <c r="H158" s="14"/>
      <c r="I158" s="12"/>
      <c r="J158" s="200"/>
      <c r="K158" s="13"/>
    </row>
    <row r="159" spans="1:11" ht="9.75" customHeight="1">
      <c r="A159" s="4">
        <f>A151+1</f>
        <v>79</v>
      </c>
      <c r="B159" s="206" t="s">
        <v>395</v>
      </c>
      <c r="C159" s="11" t="s">
        <v>295</v>
      </c>
      <c r="D159" s="5" t="s">
        <v>1779</v>
      </c>
      <c r="E159" s="190">
        <v>32.31</v>
      </c>
      <c r="F159" s="14"/>
      <c r="G159" s="12">
        <f>E159*F159</f>
        <v>0</v>
      </c>
      <c r="H159" s="14"/>
      <c r="I159" s="12">
        <f>E159*H159</f>
        <v>0</v>
      </c>
      <c r="J159" s="200">
        <v>0.1420275</v>
      </c>
      <c r="K159" s="13">
        <f>E159*J159</f>
        <v>4.588908525000001</v>
      </c>
    </row>
    <row r="160" spans="1:11" ht="9.75" customHeight="1">
      <c r="A160" s="4"/>
      <c r="B160" s="206"/>
      <c r="C160" s="11" t="s">
        <v>1110</v>
      </c>
      <c r="D160" s="5"/>
      <c r="E160" s="190"/>
      <c r="F160" s="14"/>
      <c r="G160" s="12"/>
      <c r="H160" s="14"/>
      <c r="I160" s="12"/>
      <c r="J160" s="200"/>
      <c r="K160" s="13"/>
    </row>
    <row r="161" spans="1:11" ht="9.75" customHeight="1">
      <c r="A161" s="4">
        <f>A159+1</f>
        <v>80</v>
      </c>
      <c r="B161" s="206" t="s">
        <v>1758</v>
      </c>
      <c r="C161" s="11" t="s">
        <v>584</v>
      </c>
      <c r="D161" s="5" t="s">
        <v>1779</v>
      </c>
      <c r="E161" s="190">
        <v>129.79</v>
      </c>
      <c r="F161" s="14"/>
      <c r="G161" s="12">
        <f>E161*F161</f>
        <v>0</v>
      </c>
      <c r="H161" s="14"/>
      <c r="I161" s="12">
        <f>E161*H161</f>
        <v>0</v>
      </c>
      <c r="J161" s="200">
        <v>0.0245</v>
      </c>
      <c r="K161" s="13">
        <f>E161*J161</f>
        <v>3.179855</v>
      </c>
    </row>
    <row r="162" spans="1:11" ht="9.75" customHeight="1">
      <c r="A162" s="4"/>
      <c r="B162" s="233" t="s">
        <v>1153</v>
      </c>
      <c r="C162" s="11" t="s">
        <v>1154</v>
      </c>
      <c r="D162" s="5"/>
      <c r="E162" s="190"/>
      <c r="F162" s="14"/>
      <c r="G162" s="12"/>
      <c r="H162" s="14"/>
      <c r="I162" s="12"/>
      <c r="J162" s="200"/>
      <c r="K162" s="13"/>
    </row>
    <row r="163" spans="1:11" ht="9.75" customHeight="1">
      <c r="A163" s="4"/>
      <c r="B163" s="206"/>
      <c r="C163" s="11" t="s">
        <v>1159</v>
      </c>
      <c r="D163" s="5"/>
      <c r="E163" s="190"/>
      <c r="F163" s="14"/>
      <c r="G163" s="12"/>
      <c r="H163" s="14"/>
      <c r="I163" s="12"/>
      <c r="J163" s="200"/>
      <c r="K163" s="13"/>
    </row>
    <row r="164" spans="1:11" ht="9.75" customHeight="1">
      <c r="A164" s="4"/>
      <c r="B164" s="206"/>
      <c r="C164" s="11" t="s">
        <v>1158</v>
      </c>
      <c r="D164" s="5"/>
      <c r="E164" s="190"/>
      <c r="F164" s="14"/>
      <c r="G164" s="12"/>
      <c r="H164" s="14"/>
      <c r="I164" s="12"/>
      <c r="J164" s="200"/>
      <c r="K164" s="13"/>
    </row>
    <row r="165" spans="1:11" ht="9.75" customHeight="1">
      <c r="A165" s="4"/>
      <c r="B165" s="206"/>
      <c r="C165" s="11" t="s">
        <v>1157</v>
      </c>
      <c r="D165" s="5"/>
      <c r="E165" s="190"/>
      <c r="F165" s="14"/>
      <c r="G165" s="12"/>
      <c r="H165" s="14"/>
      <c r="I165" s="12"/>
      <c r="J165" s="200"/>
      <c r="K165" s="13"/>
    </row>
    <row r="166" spans="1:11" ht="9.75" customHeight="1">
      <c r="A166" s="4"/>
      <c r="B166" s="206"/>
      <c r="C166" s="11" t="s">
        <v>1156</v>
      </c>
      <c r="D166" s="5"/>
      <c r="E166" s="190"/>
      <c r="F166" s="14"/>
      <c r="G166" s="12"/>
      <c r="H166" s="14"/>
      <c r="I166" s="12"/>
      <c r="J166" s="200"/>
      <c r="K166" s="13"/>
    </row>
    <row r="167" spans="1:11" ht="9.75" customHeight="1">
      <c r="A167" s="4"/>
      <c r="B167" s="206"/>
      <c r="C167" s="11" t="s">
        <v>1155</v>
      </c>
      <c r="D167" s="5"/>
      <c r="E167" s="190"/>
      <c r="F167" s="14"/>
      <c r="G167" s="12"/>
      <c r="H167" s="14"/>
      <c r="I167" s="12"/>
      <c r="J167" s="200"/>
      <c r="K167" s="13"/>
    </row>
    <row r="168" spans="1:11" ht="9.75" customHeight="1">
      <c r="A168" s="4"/>
      <c r="B168" s="206"/>
      <c r="C168" s="11" t="s">
        <v>850</v>
      </c>
      <c r="D168" s="5"/>
      <c r="E168" s="190"/>
      <c r="F168" s="14"/>
      <c r="G168" s="12"/>
      <c r="H168" s="14"/>
      <c r="I168" s="12"/>
      <c r="J168" s="200"/>
      <c r="K168" s="13"/>
    </row>
    <row r="169" spans="1:11" ht="9.75" customHeight="1">
      <c r="A169" s="4"/>
      <c r="B169" s="206"/>
      <c r="C169" s="11" t="s">
        <v>851</v>
      </c>
      <c r="D169" s="5"/>
      <c r="E169" s="190"/>
      <c r="F169" s="14"/>
      <c r="G169" s="12"/>
      <c r="H169" s="14"/>
      <c r="I169" s="12"/>
      <c r="J169" s="200"/>
      <c r="K169" s="13"/>
    </row>
    <row r="170" spans="1:11" ht="9.75" customHeight="1">
      <c r="A170" s="4"/>
      <c r="B170" s="206"/>
      <c r="C170" s="11" t="s">
        <v>852</v>
      </c>
      <c r="D170" s="5"/>
      <c r="E170" s="190"/>
      <c r="F170" s="14"/>
      <c r="G170" s="12"/>
      <c r="H170" s="14"/>
      <c r="I170" s="12"/>
      <c r="J170" s="200"/>
      <c r="K170" s="13"/>
    </row>
    <row r="171" spans="1:11" ht="9.75" customHeight="1">
      <c r="A171" s="4"/>
      <c r="B171" s="206" t="s">
        <v>853</v>
      </c>
      <c r="C171" s="11" t="s">
        <v>854</v>
      </c>
      <c r="D171" s="5"/>
      <c r="E171" s="190"/>
      <c r="F171" s="14"/>
      <c r="G171" s="12"/>
      <c r="H171" s="14"/>
      <c r="I171" s="12"/>
      <c r="J171" s="200"/>
      <c r="K171" s="13"/>
    </row>
    <row r="172" spans="1:11" ht="9.75" customHeight="1">
      <c r="A172" s="4"/>
      <c r="B172" s="206"/>
      <c r="C172" s="11" t="s">
        <v>855</v>
      </c>
      <c r="D172" s="5"/>
      <c r="E172" s="190"/>
      <c r="F172" s="14"/>
      <c r="G172" s="12"/>
      <c r="H172" s="14"/>
      <c r="I172" s="12"/>
      <c r="J172" s="200"/>
      <c r="K172" s="13"/>
    </row>
    <row r="173" spans="1:11" ht="9.75" customHeight="1">
      <c r="A173" s="4">
        <f>A161+1</f>
        <v>81</v>
      </c>
      <c r="B173" s="206" t="s">
        <v>1759</v>
      </c>
      <c r="C173" s="11" t="s">
        <v>585</v>
      </c>
      <c r="D173" s="5" t="s">
        <v>1779</v>
      </c>
      <c r="E173" s="190">
        <v>501.47</v>
      </c>
      <c r="F173" s="14"/>
      <c r="G173" s="12">
        <f>E173*F173</f>
        <v>0</v>
      </c>
      <c r="H173" s="14"/>
      <c r="I173" s="12">
        <f>E173*H173</f>
        <v>0</v>
      </c>
      <c r="J173" s="200">
        <v>0.0295</v>
      </c>
      <c r="K173" s="13">
        <f>E173*J173</f>
        <v>14.793365</v>
      </c>
    </row>
    <row r="174" spans="1:11" ht="9.75" customHeight="1">
      <c r="A174" s="4"/>
      <c r="B174" s="233" t="s">
        <v>869</v>
      </c>
      <c r="C174" s="11" t="s">
        <v>856</v>
      </c>
      <c r="D174" s="5"/>
      <c r="E174" s="190"/>
      <c r="F174" s="14"/>
      <c r="G174" s="12"/>
      <c r="H174" s="14"/>
      <c r="I174" s="12"/>
      <c r="J174" s="200"/>
      <c r="K174" s="13"/>
    </row>
    <row r="175" spans="1:11" ht="9.75" customHeight="1">
      <c r="A175" s="4"/>
      <c r="B175" s="206"/>
      <c r="C175" s="11" t="s">
        <v>857</v>
      </c>
      <c r="D175" s="5"/>
      <c r="E175" s="190"/>
      <c r="F175" s="14"/>
      <c r="G175" s="12"/>
      <c r="H175" s="14"/>
      <c r="I175" s="12"/>
      <c r="J175" s="200"/>
      <c r="K175" s="13"/>
    </row>
    <row r="176" spans="1:11" ht="9.75" customHeight="1">
      <c r="A176" s="4"/>
      <c r="B176" s="206"/>
      <c r="C176" s="11" t="s">
        <v>858</v>
      </c>
      <c r="D176" s="5"/>
      <c r="E176" s="190"/>
      <c r="F176" s="14"/>
      <c r="G176" s="12"/>
      <c r="H176" s="14"/>
      <c r="I176" s="12"/>
      <c r="J176" s="200"/>
      <c r="K176" s="13"/>
    </row>
    <row r="177" spans="1:11" ht="9.75" customHeight="1">
      <c r="A177" s="4"/>
      <c r="B177" s="206"/>
      <c r="C177" s="11" t="s">
        <v>859</v>
      </c>
      <c r="D177" s="5"/>
      <c r="E177" s="190"/>
      <c r="F177" s="14"/>
      <c r="G177" s="12"/>
      <c r="H177" s="14"/>
      <c r="I177" s="12"/>
      <c r="J177" s="200"/>
      <c r="K177" s="13"/>
    </row>
    <row r="178" spans="1:11" ht="9.75" customHeight="1">
      <c r="A178" s="4"/>
      <c r="B178" s="206"/>
      <c r="C178" s="11" t="s">
        <v>860</v>
      </c>
      <c r="D178" s="5"/>
      <c r="E178" s="190"/>
      <c r="F178" s="14"/>
      <c r="G178" s="12"/>
      <c r="H178" s="14"/>
      <c r="I178" s="12"/>
      <c r="J178" s="200"/>
      <c r="K178" s="13"/>
    </row>
    <row r="179" spans="1:11" ht="9.75" customHeight="1">
      <c r="A179" s="4"/>
      <c r="B179" s="206"/>
      <c r="C179" s="11" t="s">
        <v>861</v>
      </c>
      <c r="D179" s="5"/>
      <c r="E179" s="190"/>
      <c r="F179" s="14"/>
      <c r="G179" s="12"/>
      <c r="H179" s="14"/>
      <c r="I179" s="12"/>
      <c r="J179" s="200"/>
      <c r="K179" s="13"/>
    </row>
    <row r="180" spans="1:11" ht="9.75" customHeight="1">
      <c r="A180" s="4"/>
      <c r="B180" s="206"/>
      <c r="C180" s="11" t="s">
        <v>862</v>
      </c>
      <c r="D180" s="5"/>
      <c r="E180" s="190"/>
      <c r="F180" s="14"/>
      <c r="G180" s="12"/>
      <c r="H180" s="14"/>
      <c r="I180" s="12"/>
      <c r="J180" s="200"/>
      <c r="K180" s="13"/>
    </row>
    <row r="181" spans="1:11" ht="9.75" customHeight="1">
      <c r="A181" s="4"/>
      <c r="B181" s="206"/>
      <c r="C181" s="11" t="s">
        <v>863</v>
      </c>
      <c r="D181" s="5"/>
      <c r="E181" s="190"/>
      <c r="F181" s="14"/>
      <c r="G181" s="12"/>
      <c r="H181" s="14"/>
      <c r="I181" s="12"/>
      <c r="J181" s="200"/>
      <c r="K181" s="13"/>
    </row>
    <row r="182" spans="1:11" ht="9.75" customHeight="1">
      <c r="A182" s="4"/>
      <c r="B182" s="206"/>
      <c r="C182" s="11" t="s">
        <v>864</v>
      </c>
      <c r="D182" s="5"/>
      <c r="E182" s="190"/>
      <c r="F182" s="14"/>
      <c r="G182" s="12"/>
      <c r="H182" s="14"/>
      <c r="I182" s="12"/>
      <c r="J182" s="200"/>
      <c r="K182" s="13"/>
    </row>
    <row r="183" spans="1:11" ht="9.75" customHeight="1">
      <c r="A183" s="4"/>
      <c r="B183" s="206"/>
      <c r="C183" s="11" t="s">
        <v>865</v>
      </c>
      <c r="D183" s="5"/>
      <c r="E183" s="190"/>
      <c r="F183" s="14"/>
      <c r="G183" s="12"/>
      <c r="H183" s="14"/>
      <c r="I183" s="12"/>
      <c r="J183" s="200"/>
      <c r="K183" s="13"/>
    </row>
    <row r="184" spans="1:11" ht="9.75" customHeight="1">
      <c r="A184" s="4"/>
      <c r="B184" s="206"/>
      <c r="C184" s="11" t="s">
        <v>866</v>
      </c>
      <c r="D184" s="5"/>
      <c r="E184" s="190"/>
      <c r="F184" s="14"/>
      <c r="G184" s="12"/>
      <c r="H184" s="14"/>
      <c r="I184" s="12"/>
      <c r="J184" s="200"/>
      <c r="K184" s="13"/>
    </row>
    <row r="185" spans="1:11" ht="9.75" customHeight="1">
      <c r="A185" s="4"/>
      <c r="B185" s="206"/>
      <c r="C185" s="11" t="s">
        <v>867</v>
      </c>
      <c r="D185" s="5"/>
      <c r="E185" s="190"/>
      <c r="F185" s="14"/>
      <c r="G185" s="12"/>
      <c r="H185" s="14"/>
      <c r="I185" s="12"/>
      <c r="J185" s="200"/>
      <c r="K185" s="13"/>
    </row>
    <row r="186" spans="1:11" ht="9.75" customHeight="1">
      <c r="A186" s="4"/>
      <c r="B186" s="206"/>
      <c r="C186" s="11" t="s">
        <v>868</v>
      </c>
      <c r="D186" s="5"/>
      <c r="E186" s="190"/>
      <c r="F186" s="14"/>
      <c r="G186" s="12"/>
      <c r="H186" s="14"/>
      <c r="I186" s="12"/>
      <c r="J186" s="200"/>
      <c r="K186" s="13"/>
    </row>
    <row r="187" spans="1:11" ht="9.75" customHeight="1">
      <c r="A187" s="4"/>
      <c r="B187" s="233" t="s">
        <v>870</v>
      </c>
      <c r="C187" s="11" t="s">
        <v>884</v>
      </c>
      <c r="D187" s="5"/>
      <c r="E187" s="190"/>
      <c r="F187" s="14"/>
      <c r="G187" s="12"/>
      <c r="H187" s="14"/>
      <c r="I187" s="12"/>
      <c r="J187" s="200"/>
      <c r="K187" s="13"/>
    </row>
    <row r="188" spans="1:11" ht="9.75" customHeight="1">
      <c r="A188" s="4"/>
      <c r="B188" s="206"/>
      <c r="C188" s="11" t="s">
        <v>871</v>
      </c>
      <c r="D188" s="5"/>
      <c r="E188" s="190"/>
      <c r="F188" s="14"/>
      <c r="G188" s="12"/>
      <c r="H188" s="14"/>
      <c r="I188" s="12"/>
      <c r="J188" s="200"/>
      <c r="K188" s="13"/>
    </row>
    <row r="189" spans="1:11" ht="9.75" customHeight="1">
      <c r="A189" s="4"/>
      <c r="B189" s="206"/>
      <c r="C189" s="11" t="s">
        <v>872</v>
      </c>
      <c r="D189" s="5"/>
      <c r="E189" s="190"/>
      <c r="F189" s="14"/>
      <c r="G189" s="12"/>
      <c r="H189" s="14"/>
      <c r="I189" s="12"/>
      <c r="J189" s="200"/>
      <c r="K189" s="13"/>
    </row>
    <row r="190" spans="1:11" ht="9.75" customHeight="1">
      <c r="A190" s="4"/>
      <c r="B190" s="206"/>
      <c r="C190" s="11" t="s">
        <v>873</v>
      </c>
      <c r="D190" s="5"/>
      <c r="E190" s="190"/>
      <c r="F190" s="14"/>
      <c r="G190" s="12"/>
      <c r="H190" s="14"/>
      <c r="I190" s="12"/>
      <c r="J190" s="200"/>
      <c r="K190" s="13"/>
    </row>
    <row r="191" spans="1:11" ht="9.75" customHeight="1">
      <c r="A191" s="4"/>
      <c r="B191" s="206"/>
      <c r="C191" s="11" t="s">
        <v>874</v>
      </c>
      <c r="D191" s="5"/>
      <c r="E191" s="190"/>
      <c r="F191" s="14"/>
      <c r="G191" s="12"/>
      <c r="H191" s="14"/>
      <c r="I191" s="12"/>
      <c r="J191" s="200"/>
      <c r="K191" s="13"/>
    </row>
    <row r="192" spans="1:11" ht="9.75" customHeight="1">
      <c r="A192" s="4"/>
      <c r="B192" s="206"/>
      <c r="C192" s="11" t="s">
        <v>875</v>
      </c>
      <c r="D192" s="5"/>
      <c r="E192" s="190"/>
      <c r="F192" s="14"/>
      <c r="G192" s="12"/>
      <c r="H192" s="14"/>
      <c r="I192" s="12"/>
      <c r="J192" s="200"/>
      <c r="K192" s="13"/>
    </row>
    <row r="193" spans="1:11" ht="9.75" customHeight="1">
      <c r="A193" s="4"/>
      <c r="B193" s="206"/>
      <c r="C193" s="11" t="s">
        <v>876</v>
      </c>
      <c r="D193" s="5"/>
      <c r="E193" s="190"/>
      <c r="F193" s="14"/>
      <c r="G193" s="12"/>
      <c r="H193" s="14"/>
      <c r="I193" s="12"/>
      <c r="J193" s="200"/>
      <c r="K193" s="13"/>
    </row>
    <row r="194" spans="1:11" ht="9.75" customHeight="1">
      <c r="A194" s="4">
        <f>A173+1</f>
        <v>82</v>
      </c>
      <c r="B194" s="206" t="s">
        <v>396</v>
      </c>
      <c r="C194" s="11" t="s">
        <v>586</v>
      </c>
      <c r="D194" s="5" t="s">
        <v>1779</v>
      </c>
      <c r="E194" s="190">
        <v>54.67</v>
      </c>
      <c r="F194" s="14"/>
      <c r="G194" s="12">
        <f>E194*F194</f>
        <v>0</v>
      </c>
      <c r="H194" s="14"/>
      <c r="I194" s="12">
        <f>E194*H194</f>
        <v>0</v>
      </c>
      <c r="J194" s="200">
        <v>0.060510692</v>
      </c>
      <c r="K194" s="13">
        <f>E194*J194</f>
        <v>3.30811953164</v>
      </c>
    </row>
    <row r="195" spans="1:11" ht="9.75" customHeight="1">
      <c r="A195" s="4"/>
      <c r="B195" s="206"/>
      <c r="C195" s="11" t="s">
        <v>877</v>
      </c>
      <c r="D195" s="5"/>
      <c r="E195" s="190"/>
      <c r="F195" s="14"/>
      <c r="G195" s="12"/>
      <c r="H195" s="14"/>
      <c r="I195" s="12"/>
      <c r="J195" s="200"/>
      <c r="K195" s="13"/>
    </row>
    <row r="196" spans="1:11" ht="9.75" customHeight="1">
      <c r="A196" s="4"/>
      <c r="B196" s="206"/>
      <c r="C196" s="11" t="s">
        <v>878</v>
      </c>
      <c r="D196" s="5"/>
      <c r="E196" s="190"/>
      <c r="F196" s="14"/>
      <c r="G196" s="12"/>
      <c r="H196" s="14"/>
      <c r="I196" s="12"/>
      <c r="J196" s="200"/>
      <c r="K196" s="13"/>
    </row>
    <row r="197" spans="1:11" ht="9.75" customHeight="1">
      <c r="A197" s="4"/>
      <c r="B197" s="206"/>
      <c r="C197" s="11" t="s">
        <v>879</v>
      </c>
      <c r="D197" s="5"/>
      <c r="E197" s="190"/>
      <c r="F197" s="14"/>
      <c r="G197" s="12"/>
      <c r="H197" s="14"/>
      <c r="I197" s="12"/>
      <c r="J197" s="200"/>
      <c r="K197" s="13"/>
    </row>
    <row r="198" spans="1:11" ht="9.75" customHeight="1">
      <c r="A198" s="4"/>
      <c r="B198" s="206"/>
      <c r="C198" s="11" t="s">
        <v>880</v>
      </c>
      <c r="D198" s="5"/>
      <c r="E198" s="190"/>
      <c r="F198" s="14"/>
      <c r="G198" s="12"/>
      <c r="H198" s="14"/>
      <c r="I198" s="12"/>
      <c r="J198" s="200"/>
      <c r="K198" s="13"/>
    </row>
    <row r="199" spans="1:11" ht="9.75" customHeight="1">
      <c r="A199" s="4"/>
      <c r="B199" s="206"/>
      <c r="C199" s="11" t="s">
        <v>881</v>
      </c>
      <c r="D199" s="5"/>
      <c r="E199" s="190"/>
      <c r="F199" s="14"/>
      <c r="G199" s="12"/>
      <c r="H199" s="14"/>
      <c r="I199" s="12"/>
      <c r="J199" s="200"/>
      <c r="K199" s="13"/>
    </row>
    <row r="200" spans="1:11" ht="9.75" customHeight="1">
      <c r="A200" s="4"/>
      <c r="B200" s="206"/>
      <c r="C200" s="11" t="s">
        <v>882</v>
      </c>
      <c r="D200" s="5"/>
      <c r="E200" s="190"/>
      <c r="F200" s="14"/>
      <c r="G200" s="12"/>
      <c r="H200" s="14"/>
      <c r="I200" s="12"/>
      <c r="J200" s="200"/>
      <c r="K200" s="13"/>
    </row>
    <row r="201" spans="1:11" ht="9.75" customHeight="1">
      <c r="A201" s="4"/>
      <c r="B201" s="206"/>
      <c r="C201" s="11" t="s">
        <v>883</v>
      </c>
      <c r="D201" s="5"/>
      <c r="E201" s="190"/>
      <c r="F201" s="14"/>
      <c r="G201" s="12"/>
      <c r="H201" s="14"/>
      <c r="I201" s="12"/>
      <c r="J201" s="200"/>
      <c r="K201" s="13"/>
    </row>
    <row r="202" spans="1:11" ht="9.75" customHeight="1">
      <c r="A202" s="4"/>
      <c r="B202" s="206"/>
      <c r="C202" s="11" t="s">
        <v>885</v>
      </c>
      <c r="D202" s="5"/>
      <c r="E202" s="190"/>
      <c r="F202" s="14"/>
      <c r="G202" s="12"/>
      <c r="H202" s="14"/>
      <c r="I202" s="12"/>
      <c r="J202" s="200"/>
      <c r="K202" s="13"/>
    </row>
    <row r="203" spans="1:11" ht="9.75" customHeight="1">
      <c r="A203" s="4"/>
      <c r="B203" s="206"/>
      <c r="C203" s="11" t="s">
        <v>886</v>
      </c>
      <c r="D203" s="5"/>
      <c r="E203" s="190"/>
      <c r="F203" s="14"/>
      <c r="G203" s="12"/>
      <c r="H203" s="14"/>
      <c r="I203" s="12"/>
      <c r="J203" s="200"/>
      <c r="K203" s="13"/>
    </row>
    <row r="204" spans="1:11" ht="9.75" customHeight="1">
      <c r="A204" s="4">
        <f>A194+1</f>
        <v>83</v>
      </c>
      <c r="B204" s="206" t="s">
        <v>1717</v>
      </c>
      <c r="C204" s="11" t="s">
        <v>587</v>
      </c>
      <c r="D204" s="5" t="s">
        <v>1779</v>
      </c>
      <c r="E204" s="190">
        <v>37.08</v>
      </c>
      <c r="F204" s="14"/>
      <c r="G204" s="12">
        <f>E204*F204</f>
        <v>0</v>
      </c>
      <c r="H204" s="14"/>
      <c r="I204" s="12">
        <f>E204*H204</f>
        <v>0</v>
      </c>
      <c r="J204" s="200">
        <v>9.73599999999E-05</v>
      </c>
      <c r="K204" s="13">
        <f>E204*J204</f>
        <v>0.0036101087999962918</v>
      </c>
    </row>
    <row r="205" spans="1:11" ht="9.75" customHeight="1">
      <c r="A205" s="4">
        <f>A204+1</f>
        <v>84</v>
      </c>
      <c r="B205" s="206" t="s">
        <v>1718</v>
      </c>
      <c r="C205" s="11" t="s">
        <v>588</v>
      </c>
      <c r="D205" s="5" t="s">
        <v>1779</v>
      </c>
      <c r="E205" s="190">
        <v>37.08</v>
      </c>
      <c r="F205" s="14"/>
      <c r="G205" s="12">
        <f>E205*F205</f>
        <v>0</v>
      </c>
      <c r="H205" s="14"/>
      <c r="I205" s="12">
        <f>E205*H205</f>
        <v>0</v>
      </c>
      <c r="J205" s="200">
        <v>0.00010352</v>
      </c>
      <c r="K205" s="13">
        <f>E205*J205</f>
        <v>0.0038385216</v>
      </c>
    </row>
    <row r="206" spans="1:11" ht="9.75" customHeight="1">
      <c r="A206" s="4"/>
      <c r="B206" s="206"/>
      <c r="C206" s="11" t="s">
        <v>1365</v>
      </c>
      <c r="D206" s="5"/>
      <c r="E206" s="190"/>
      <c r="F206" s="14"/>
      <c r="G206" s="12"/>
      <c r="H206" s="14"/>
      <c r="I206" s="12"/>
      <c r="J206" s="200"/>
      <c r="K206" s="13"/>
    </row>
    <row r="207" spans="1:11" ht="9.75" customHeight="1">
      <c r="A207" s="4"/>
      <c r="B207" s="206"/>
      <c r="C207" s="11" t="s">
        <v>1364</v>
      </c>
      <c r="D207" s="5"/>
      <c r="E207" s="190"/>
      <c r="F207" s="14"/>
      <c r="G207" s="12"/>
      <c r="H207" s="14"/>
      <c r="I207" s="12"/>
      <c r="J207" s="200"/>
      <c r="K207" s="13"/>
    </row>
    <row r="208" spans="1:11" ht="9.75" customHeight="1">
      <c r="A208" s="4">
        <f>A194+1</f>
        <v>83</v>
      </c>
      <c r="B208" s="206" t="s">
        <v>1719</v>
      </c>
      <c r="C208" s="11" t="s">
        <v>589</v>
      </c>
      <c r="D208" s="5" t="s">
        <v>1779</v>
      </c>
      <c r="E208" s="190">
        <v>233.29</v>
      </c>
      <c r="F208" s="14"/>
      <c r="G208" s="12">
        <f>E208*F208</f>
        <v>0</v>
      </c>
      <c r="H208" s="14"/>
      <c r="I208" s="12">
        <f>E208*H208</f>
        <v>0</v>
      </c>
      <c r="J208" s="200">
        <v>0.0525748</v>
      </c>
      <c r="K208" s="13">
        <f>E208*J208</f>
        <v>12.265175092</v>
      </c>
    </row>
    <row r="209" spans="1:11" ht="9.75" customHeight="1">
      <c r="A209" s="4"/>
      <c r="B209" s="233" t="s">
        <v>956</v>
      </c>
      <c r="C209" s="11" t="s">
        <v>1366</v>
      </c>
      <c r="D209" s="5"/>
      <c r="E209" s="190"/>
      <c r="F209" s="14"/>
      <c r="G209" s="12"/>
      <c r="H209" s="14"/>
      <c r="I209" s="12"/>
      <c r="J209" s="200"/>
      <c r="K209" s="13"/>
    </row>
    <row r="210" spans="1:11" ht="9.75" customHeight="1">
      <c r="A210" s="4"/>
      <c r="B210" s="206"/>
      <c r="C210" s="11" t="s">
        <v>1367</v>
      </c>
      <c r="D210" s="5"/>
      <c r="E210" s="190"/>
      <c r="F210" s="14"/>
      <c r="G210" s="12"/>
      <c r="H210" s="14"/>
      <c r="I210" s="12"/>
      <c r="J210" s="200"/>
      <c r="K210" s="13"/>
    </row>
    <row r="211" spans="1:11" ht="9.75" customHeight="1">
      <c r="A211" s="4"/>
      <c r="B211" s="206"/>
      <c r="C211" s="11" t="s">
        <v>955</v>
      </c>
      <c r="D211" s="5"/>
      <c r="E211" s="190"/>
      <c r="F211" s="14"/>
      <c r="G211" s="12"/>
      <c r="H211" s="14"/>
      <c r="I211" s="12"/>
      <c r="J211" s="200"/>
      <c r="K211" s="13"/>
    </row>
    <row r="212" spans="1:11" ht="9.75" customHeight="1">
      <c r="A212" s="4"/>
      <c r="B212" s="233" t="s">
        <v>845</v>
      </c>
      <c r="C212" s="11" t="s">
        <v>945</v>
      </c>
      <c r="D212" s="5"/>
      <c r="E212" s="190"/>
      <c r="F212" s="14"/>
      <c r="G212" s="12"/>
      <c r="H212" s="14"/>
      <c r="I212" s="12"/>
      <c r="J212" s="200"/>
      <c r="K212" s="13"/>
    </row>
    <row r="213" spans="1:11" ht="9.75" customHeight="1">
      <c r="A213" s="4"/>
      <c r="B213" s="206"/>
      <c r="C213" s="11" t="s">
        <v>946</v>
      </c>
      <c r="D213" s="5"/>
      <c r="E213" s="190"/>
      <c r="F213" s="14"/>
      <c r="G213" s="12"/>
      <c r="H213" s="14"/>
      <c r="I213" s="12"/>
      <c r="J213" s="200"/>
      <c r="K213" s="13"/>
    </row>
    <row r="214" spans="1:11" ht="9.75" customHeight="1">
      <c r="A214" s="4"/>
      <c r="B214" s="206"/>
      <c r="C214" s="11" t="s">
        <v>953</v>
      </c>
      <c r="D214" s="5"/>
      <c r="E214" s="190"/>
      <c r="F214" s="14"/>
      <c r="G214" s="12"/>
      <c r="H214" s="14"/>
      <c r="I214" s="12"/>
      <c r="J214" s="200"/>
      <c r="K214" s="13"/>
    </row>
    <row r="215" spans="1:11" ht="9.75" customHeight="1">
      <c r="A215" s="4"/>
      <c r="B215" s="206"/>
      <c r="C215" s="11" t="s">
        <v>954</v>
      </c>
      <c r="D215" s="5"/>
      <c r="E215" s="190"/>
      <c r="F215" s="14"/>
      <c r="G215" s="12"/>
      <c r="H215" s="14"/>
      <c r="I215" s="12"/>
      <c r="J215" s="200"/>
      <c r="K215" s="13"/>
    </row>
    <row r="216" spans="1:11" ht="9.75" customHeight="1">
      <c r="A216" s="4">
        <f>A208+1</f>
        <v>84</v>
      </c>
      <c r="B216" s="206" t="s">
        <v>397</v>
      </c>
      <c r="C216" s="11" t="s">
        <v>957</v>
      </c>
      <c r="D216" s="5" t="s">
        <v>1779</v>
      </c>
      <c r="E216" s="190">
        <v>233.29</v>
      </c>
      <c r="F216" s="14"/>
      <c r="G216" s="12">
        <f>E216*F216</f>
        <v>0</v>
      </c>
      <c r="H216" s="14"/>
      <c r="I216" s="12">
        <f>E216*H216</f>
        <v>0</v>
      </c>
      <c r="J216" s="200">
        <v>0.0021</v>
      </c>
      <c r="K216" s="13">
        <f>E216*J216</f>
        <v>0.48990899999999993</v>
      </c>
    </row>
    <row r="217" spans="1:11" ht="9.75" customHeight="1">
      <c r="A217" s="4"/>
      <c r="B217" s="206"/>
      <c r="C217" s="11" t="s">
        <v>807</v>
      </c>
      <c r="D217" s="5"/>
      <c r="E217" s="190"/>
      <c r="F217" s="14"/>
      <c r="G217" s="12"/>
      <c r="H217" s="14"/>
      <c r="I217" s="12"/>
      <c r="J217" s="200"/>
      <c r="K217" s="13"/>
    </row>
    <row r="218" spans="1:11" ht="9.75" customHeight="1">
      <c r="A218" s="4">
        <f>A216+1</f>
        <v>85</v>
      </c>
      <c r="B218" s="206" t="s">
        <v>1384</v>
      </c>
      <c r="C218" s="182" t="s">
        <v>1385</v>
      </c>
      <c r="D218" s="5" t="s">
        <v>1775</v>
      </c>
      <c r="E218" s="190">
        <v>0.23</v>
      </c>
      <c r="F218" s="14"/>
      <c r="G218" s="12">
        <f>E218*F218</f>
        <v>0</v>
      </c>
      <c r="H218" s="14"/>
      <c r="I218" s="12">
        <f>E218*H218</f>
        <v>0</v>
      </c>
      <c r="J218" s="200">
        <v>2.42198</v>
      </c>
      <c r="K218" s="13">
        <f>E218*J218</f>
        <v>0.5570554</v>
      </c>
    </row>
    <row r="219" spans="1:11" ht="12.75" customHeight="1">
      <c r="A219" s="24"/>
      <c r="B219" s="25">
        <v>6</v>
      </c>
      <c r="C219" s="25" t="s">
        <v>1545</v>
      </c>
      <c r="D219" s="26"/>
      <c r="E219" s="192"/>
      <c r="F219" s="27"/>
      <c r="G219" s="196">
        <f>SUM(G138:G218)</f>
        <v>0</v>
      </c>
      <c r="H219" s="27"/>
      <c r="I219" s="196">
        <f>SUM(I138:I218)</f>
        <v>0</v>
      </c>
      <c r="J219" s="202"/>
      <c r="K219" s="42">
        <f>SUM(K138:K218)</f>
        <v>93.28846921828254</v>
      </c>
    </row>
    <row r="220" spans="1:11" ht="15" customHeight="1">
      <c r="A220" s="15"/>
      <c r="B220" s="19"/>
      <c r="C220" s="19" t="s">
        <v>1546</v>
      </c>
      <c r="D220" s="17"/>
      <c r="E220" s="186"/>
      <c r="F220" s="17"/>
      <c r="G220" s="16"/>
      <c r="H220" s="224"/>
      <c r="I220" s="16"/>
      <c r="J220" s="199"/>
      <c r="K220" s="18"/>
    </row>
    <row r="221" spans="1:11" ht="9.75" customHeight="1">
      <c r="A221" s="4">
        <f>A218+1</f>
        <v>86</v>
      </c>
      <c r="B221" s="206" t="s">
        <v>516</v>
      </c>
      <c r="C221" s="11" t="s">
        <v>590</v>
      </c>
      <c r="D221" s="5" t="s">
        <v>1777</v>
      </c>
      <c r="E221" s="190">
        <v>66.5</v>
      </c>
      <c r="F221" s="14"/>
      <c r="G221" s="12">
        <f aca="true" t="shared" si="19" ref="G221:G238">E221*F221</f>
        <v>0</v>
      </c>
      <c r="H221" s="14"/>
      <c r="I221" s="12">
        <f aca="true" t="shared" si="20" ref="I221:I238">E221*H221</f>
        <v>0</v>
      </c>
      <c r="J221" s="200">
        <v>6.034E-05</v>
      </c>
      <c r="K221" s="13">
        <f>E221*J221</f>
        <v>0.00401261</v>
      </c>
    </row>
    <row r="222" spans="1:11" ht="9.75" customHeight="1">
      <c r="A222" s="4">
        <f aca="true" t="shared" si="21" ref="A222:A241">A221+1</f>
        <v>87</v>
      </c>
      <c r="B222" s="206" t="s">
        <v>517</v>
      </c>
      <c r="C222" s="11" t="s">
        <v>591</v>
      </c>
      <c r="D222" s="5" t="s">
        <v>1780</v>
      </c>
      <c r="E222" s="190">
        <v>62.5</v>
      </c>
      <c r="F222" s="14"/>
      <c r="G222" s="12">
        <f t="shared" si="19"/>
        <v>0</v>
      </c>
      <c r="H222" s="14"/>
      <c r="I222" s="12">
        <f t="shared" si="20"/>
        <v>0</v>
      </c>
      <c r="J222" s="200">
        <v>0.00206</v>
      </c>
      <c r="K222" s="13">
        <f aca="true" t="shared" si="22" ref="K222:K228">E222*J222</f>
        <v>0.12875</v>
      </c>
    </row>
    <row r="223" spans="1:11" ht="9.75" customHeight="1">
      <c r="A223" s="4">
        <f t="shared" si="21"/>
        <v>88</v>
      </c>
      <c r="B223" s="206" t="s">
        <v>518</v>
      </c>
      <c r="C223" s="11" t="s">
        <v>592</v>
      </c>
      <c r="D223" s="5" t="s">
        <v>1780</v>
      </c>
      <c r="E223" s="190">
        <v>4</v>
      </c>
      <c r="F223" s="14"/>
      <c r="G223" s="12">
        <f t="shared" si="19"/>
        <v>0</v>
      </c>
      <c r="H223" s="14"/>
      <c r="I223" s="12">
        <f t="shared" si="20"/>
        <v>0</v>
      </c>
      <c r="J223" s="200">
        <v>0.0011</v>
      </c>
      <c r="K223" s="13">
        <f t="shared" si="22"/>
        <v>0.0044</v>
      </c>
    </row>
    <row r="224" spans="1:11" ht="9.75" customHeight="1">
      <c r="A224" s="4">
        <f t="shared" si="21"/>
        <v>89</v>
      </c>
      <c r="B224" s="206" t="s">
        <v>519</v>
      </c>
      <c r="C224" s="11" t="s">
        <v>593</v>
      </c>
      <c r="D224" s="5" t="s">
        <v>1780</v>
      </c>
      <c r="E224" s="190">
        <v>4</v>
      </c>
      <c r="F224" s="14"/>
      <c r="G224" s="12">
        <f t="shared" si="19"/>
        <v>0</v>
      </c>
      <c r="H224" s="14"/>
      <c r="I224" s="12">
        <f t="shared" si="20"/>
        <v>0</v>
      </c>
      <c r="J224" s="200">
        <v>0.0011</v>
      </c>
      <c r="K224" s="13">
        <f t="shared" si="22"/>
        <v>0.0044</v>
      </c>
    </row>
    <row r="225" spans="1:11" ht="9.75" customHeight="1">
      <c r="A225" s="4">
        <f t="shared" si="21"/>
        <v>90</v>
      </c>
      <c r="B225" s="206" t="s">
        <v>520</v>
      </c>
      <c r="C225" s="11" t="s">
        <v>594</v>
      </c>
      <c r="D225" s="5" t="s">
        <v>1777</v>
      </c>
      <c r="E225" s="190">
        <v>10.5</v>
      </c>
      <c r="F225" s="14"/>
      <c r="G225" s="12">
        <f t="shared" si="19"/>
        <v>0</v>
      </c>
      <c r="H225" s="14"/>
      <c r="I225" s="12">
        <f t="shared" si="20"/>
        <v>0</v>
      </c>
      <c r="J225" s="200">
        <v>0.00010404</v>
      </c>
      <c r="K225" s="13">
        <f t="shared" si="22"/>
        <v>0.00109242</v>
      </c>
    </row>
    <row r="226" spans="1:11" ht="9.75" customHeight="1">
      <c r="A226" s="4">
        <f t="shared" si="21"/>
        <v>91</v>
      </c>
      <c r="B226" s="206" t="s">
        <v>521</v>
      </c>
      <c r="C226" s="11" t="s">
        <v>595</v>
      </c>
      <c r="D226" s="5" t="s">
        <v>1780</v>
      </c>
      <c r="E226" s="190">
        <v>10.5</v>
      </c>
      <c r="F226" s="14"/>
      <c r="G226" s="12">
        <f t="shared" si="19"/>
        <v>0</v>
      </c>
      <c r="H226" s="14"/>
      <c r="I226" s="12">
        <f t="shared" si="20"/>
        <v>0</v>
      </c>
      <c r="J226" s="200">
        <v>0.00274</v>
      </c>
      <c r="K226" s="13">
        <f t="shared" si="22"/>
        <v>0.028769999999999997</v>
      </c>
    </row>
    <row r="227" spans="1:11" ht="9.75" customHeight="1">
      <c r="A227" s="4">
        <f t="shared" si="21"/>
        <v>92</v>
      </c>
      <c r="B227" s="206" t="s">
        <v>522</v>
      </c>
      <c r="C227" s="11" t="s">
        <v>596</v>
      </c>
      <c r="D227" s="5" t="s">
        <v>1780</v>
      </c>
      <c r="E227" s="190">
        <v>4</v>
      </c>
      <c r="F227" s="14"/>
      <c r="G227" s="12">
        <f t="shared" si="19"/>
        <v>0</v>
      </c>
      <c r="H227" s="14"/>
      <c r="I227" s="12">
        <f t="shared" si="20"/>
        <v>0</v>
      </c>
      <c r="J227" s="200">
        <v>0.00087</v>
      </c>
      <c r="K227" s="13">
        <f t="shared" si="22"/>
        <v>0.00348</v>
      </c>
    </row>
    <row r="228" spans="1:11" ht="9.75" customHeight="1">
      <c r="A228" s="4">
        <f t="shared" si="21"/>
        <v>93</v>
      </c>
      <c r="B228" s="206" t="s">
        <v>523</v>
      </c>
      <c r="C228" s="11" t="s">
        <v>597</v>
      </c>
      <c r="D228" s="5" t="s">
        <v>1780</v>
      </c>
      <c r="E228" s="190">
        <v>4</v>
      </c>
      <c r="F228" s="14"/>
      <c r="G228" s="12">
        <f t="shared" si="19"/>
        <v>0</v>
      </c>
      <c r="H228" s="14"/>
      <c r="I228" s="12">
        <f t="shared" si="20"/>
        <v>0</v>
      </c>
      <c r="J228" s="200">
        <v>0.00165</v>
      </c>
      <c r="K228" s="13">
        <f t="shared" si="22"/>
        <v>0.0066</v>
      </c>
    </row>
    <row r="229" spans="1:11" ht="9.75" customHeight="1">
      <c r="A229" s="4">
        <f t="shared" si="21"/>
        <v>94</v>
      </c>
      <c r="B229" s="206" t="s">
        <v>524</v>
      </c>
      <c r="C229" s="11" t="s">
        <v>621</v>
      </c>
      <c r="D229" s="5" t="s">
        <v>1780</v>
      </c>
      <c r="E229" s="190">
        <v>5</v>
      </c>
      <c r="F229" s="14"/>
      <c r="G229" s="12">
        <f t="shared" si="19"/>
        <v>0</v>
      </c>
      <c r="H229" s="14"/>
      <c r="I229" s="12">
        <f t="shared" si="20"/>
        <v>0</v>
      </c>
      <c r="J229" s="200">
        <v>0.025</v>
      </c>
      <c r="K229" s="13">
        <f>E229*J229</f>
        <v>0.125</v>
      </c>
    </row>
    <row r="230" spans="1:11" ht="9.75" customHeight="1">
      <c r="A230" s="4">
        <f t="shared" si="21"/>
        <v>95</v>
      </c>
      <c r="B230" s="206" t="s">
        <v>713</v>
      </c>
      <c r="C230" s="11" t="s">
        <v>622</v>
      </c>
      <c r="D230" s="5" t="s">
        <v>1780</v>
      </c>
      <c r="E230" s="190">
        <v>1</v>
      </c>
      <c r="F230" s="14"/>
      <c r="G230" s="12">
        <f t="shared" si="19"/>
        <v>0</v>
      </c>
      <c r="H230" s="14"/>
      <c r="I230" s="12">
        <f t="shared" si="20"/>
        <v>0</v>
      </c>
      <c r="J230" s="200">
        <v>0.0253</v>
      </c>
      <c r="K230" s="13">
        <f>E230*J230</f>
        <v>0.0253</v>
      </c>
    </row>
    <row r="231" spans="1:11" ht="9.75" customHeight="1">
      <c r="A231" s="4">
        <f t="shared" si="21"/>
        <v>96</v>
      </c>
      <c r="B231" s="206" t="s">
        <v>15</v>
      </c>
      <c r="C231" s="11" t="s">
        <v>16</v>
      </c>
      <c r="D231" s="5" t="s">
        <v>1777</v>
      </c>
      <c r="E231" s="190">
        <v>14</v>
      </c>
      <c r="F231" s="14"/>
      <c r="G231" s="12">
        <f t="shared" si="19"/>
        <v>0</v>
      </c>
      <c r="H231" s="14"/>
      <c r="I231" s="12">
        <f t="shared" si="20"/>
        <v>0</v>
      </c>
      <c r="J231" s="200">
        <v>0</v>
      </c>
      <c r="K231" s="13">
        <f aca="true" t="shared" si="23" ref="K231:K241">E231*J231</f>
        <v>0</v>
      </c>
    </row>
    <row r="232" spans="1:11" ht="9.75" customHeight="1">
      <c r="A232" s="4">
        <f t="shared" si="21"/>
        <v>97</v>
      </c>
      <c r="B232" s="206" t="s">
        <v>17</v>
      </c>
      <c r="C232" s="11" t="s">
        <v>18</v>
      </c>
      <c r="D232" s="5" t="s">
        <v>1780</v>
      </c>
      <c r="E232" s="190">
        <v>1</v>
      </c>
      <c r="F232" s="14"/>
      <c r="G232" s="12">
        <f t="shared" si="19"/>
        <v>0</v>
      </c>
      <c r="H232" s="14"/>
      <c r="I232" s="12">
        <f t="shared" si="20"/>
        <v>0</v>
      </c>
      <c r="J232" s="200">
        <v>0.005156</v>
      </c>
      <c r="K232" s="13">
        <f t="shared" si="23"/>
        <v>0.005156</v>
      </c>
    </row>
    <row r="233" spans="1:11" ht="9.75" customHeight="1">
      <c r="A233" s="4">
        <f t="shared" si="21"/>
        <v>98</v>
      </c>
      <c r="B233" s="206" t="s">
        <v>19</v>
      </c>
      <c r="C233" s="11" t="s">
        <v>20</v>
      </c>
      <c r="D233" s="5" t="s">
        <v>787</v>
      </c>
      <c r="E233" s="190">
        <v>5.2</v>
      </c>
      <c r="F233" s="14"/>
      <c r="G233" s="12">
        <f t="shared" si="19"/>
        <v>0</v>
      </c>
      <c r="H233" s="14"/>
      <c r="I233" s="12">
        <f t="shared" si="20"/>
        <v>0</v>
      </c>
      <c r="J233" s="200">
        <v>0.000999999999999</v>
      </c>
      <c r="K233" s="13">
        <f t="shared" si="23"/>
        <v>0.0051999999999948</v>
      </c>
    </row>
    <row r="234" spans="1:11" ht="9.75" customHeight="1">
      <c r="A234" s="4">
        <f t="shared" si="21"/>
        <v>99</v>
      </c>
      <c r="B234" s="206" t="s">
        <v>21</v>
      </c>
      <c r="C234" s="11" t="s">
        <v>22</v>
      </c>
      <c r="D234" s="5" t="s">
        <v>1780</v>
      </c>
      <c r="E234" s="190">
        <v>1</v>
      </c>
      <c r="F234" s="14"/>
      <c r="G234" s="12">
        <f t="shared" si="19"/>
        <v>0</v>
      </c>
      <c r="H234" s="14"/>
      <c r="I234" s="12">
        <f t="shared" si="20"/>
        <v>0</v>
      </c>
      <c r="J234" s="200">
        <v>2E-05</v>
      </c>
      <c r="K234" s="13">
        <f t="shared" si="23"/>
        <v>2E-05</v>
      </c>
    </row>
    <row r="235" spans="1:11" ht="9.75" customHeight="1">
      <c r="A235" s="4">
        <f t="shared" si="21"/>
        <v>100</v>
      </c>
      <c r="B235" s="206" t="s">
        <v>23</v>
      </c>
      <c r="C235" s="11" t="s">
        <v>24</v>
      </c>
      <c r="D235" s="5" t="s">
        <v>1780</v>
      </c>
      <c r="E235" s="286">
        <v>1</v>
      </c>
      <c r="F235" s="14"/>
      <c r="G235" s="12">
        <f t="shared" si="19"/>
        <v>0</v>
      </c>
      <c r="H235" s="14"/>
      <c r="I235" s="12">
        <f t="shared" si="20"/>
        <v>0</v>
      </c>
      <c r="J235" s="200">
        <v>0.00033</v>
      </c>
      <c r="K235" s="13">
        <f t="shared" si="23"/>
        <v>0.00033</v>
      </c>
    </row>
    <row r="236" spans="1:11" ht="9.75" customHeight="1">
      <c r="A236" s="4">
        <f t="shared" si="21"/>
        <v>101</v>
      </c>
      <c r="B236" s="206" t="s">
        <v>25</v>
      </c>
      <c r="C236" s="11" t="s">
        <v>26</v>
      </c>
      <c r="D236" s="5" t="s">
        <v>1777</v>
      </c>
      <c r="E236" s="190">
        <v>5</v>
      </c>
      <c r="F236" s="14"/>
      <c r="G236" s="12">
        <f t="shared" si="19"/>
        <v>0</v>
      </c>
      <c r="H236" s="14"/>
      <c r="I236" s="12">
        <f t="shared" si="20"/>
        <v>0</v>
      </c>
      <c r="J236" s="200">
        <v>0.01366712</v>
      </c>
      <c r="K236" s="13">
        <f t="shared" si="23"/>
        <v>0.0683356</v>
      </c>
    </row>
    <row r="237" spans="1:11" ht="9.75" customHeight="1">
      <c r="A237" s="4">
        <f t="shared" si="21"/>
        <v>102</v>
      </c>
      <c r="B237" s="206" t="s">
        <v>27</v>
      </c>
      <c r="C237" s="11" t="s">
        <v>28</v>
      </c>
      <c r="D237" s="17" t="s">
        <v>1780</v>
      </c>
      <c r="E237" s="190">
        <v>1</v>
      </c>
      <c r="F237" s="14"/>
      <c r="G237" s="12">
        <f t="shared" si="19"/>
        <v>0</v>
      </c>
      <c r="H237" s="14"/>
      <c r="I237" s="12">
        <f t="shared" si="20"/>
        <v>0</v>
      </c>
      <c r="J237" s="200">
        <v>0.00067</v>
      </c>
      <c r="K237" s="13">
        <f t="shared" si="23"/>
        <v>0.00067</v>
      </c>
    </row>
    <row r="238" spans="1:11" ht="9.75" customHeight="1">
      <c r="A238" s="4">
        <f t="shared" si="21"/>
        <v>103</v>
      </c>
      <c r="B238" s="206" t="s">
        <v>29</v>
      </c>
      <c r="C238" s="11" t="s">
        <v>30</v>
      </c>
      <c r="D238" s="17" t="s">
        <v>1780</v>
      </c>
      <c r="E238" s="190">
        <v>1</v>
      </c>
      <c r="F238" s="14"/>
      <c r="G238" s="12">
        <f t="shared" si="19"/>
        <v>0</v>
      </c>
      <c r="H238" s="14"/>
      <c r="I238" s="12">
        <f t="shared" si="20"/>
        <v>0</v>
      </c>
      <c r="J238" s="200">
        <v>0.00061</v>
      </c>
      <c r="K238" s="13">
        <f t="shared" si="23"/>
        <v>0.00061</v>
      </c>
    </row>
    <row r="239" spans="1:11" ht="9.75" customHeight="1">
      <c r="A239" s="4">
        <f t="shared" si="21"/>
        <v>104</v>
      </c>
      <c r="B239" s="11" t="s">
        <v>31</v>
      </c>
      <c r="C239" s="11" t="s">
        <v>32</v>
      </c>
      <c r="D239" s="5" t="s">
        <v>1780</v>
      </c>
      <c r="E239" s="190">
        <v>1</v>
      </c>
      <c r="F239" s="14"/>
      <c r="G239" s="12">
        <f>E239*F239</f>
        <v>0</v>
      </c>
      <c r="H239" s="14"/>
      <c r="I239" s="12">
        <f>E239*H239</f>
        <v>0</v>
      </c>
      <c r="J239" s="200">
        <v>0.009</v>
      </c>
      <c r="K239" s="13">
        <f t="shared" si="23"/>
        <v>0.009</v>
      </c>
    </row>
    <row r="240" spans="1:11" ht="9.75" customHeight="1">
      <c r="A240" s="4">
        <f t="shared" si="21"/>
        <v>105</v>
      </c>
      <c r="B240" s="11" t="s">
        <v>33</v>
      </c>
      <c r="C240" s="11" t="s">
        <v>34</v>
      </c>
      <c r="D240" s="5" t="s">
        <v>1780</v>
      </c>
      <c r="E240" s="190">
        <v>1</v>
      </c>
      <c r="F240" s="14"/>
      <c r="G240" s="12">
        <f>E240*F240</f>
        <v>0</v>
      </c>
      <c r="H240" s="14"/>
      <c r="I240" s="12">
        <f>E240*H240</f>
        <v>0</v>
      </c>
      <c r="J240" s="200">
        <v>0</v>
      </c>
      <c r="K240" s="13">
        <f t="shared" si="23"/>
        <v>0</v>
      </c>
    </row>
    <row r="241" spans="1:11" ht="9.75" customHeight="1">
      <c r="A241" s="4">
        <f t="shared" si="21"/>
        <v>106</v>
      </c>
      <c r="B241" s="11" t="s">
        <v>35</v>
      </c>
      <c r="C241" s="11" t="s">
        <v>36</v>
      </c>
      <c r="D241" s="5" t="s">
        <v>1780</v>
      </c>
      <c r="E241" s="190">
        <v>1</v>
      </c>
      <c r="F241" s="14"/>
      <c r="G241" s="12">
        <f>E241*F241</f>
        <v>0</v>
      </c>
      <c r="H241" s="14"/>
      <c r="I241" s="12">
        <f>E241*H241</f>
        <v>0</v>
      </c>
      <c r="J241" s="200">
        <v>0.099</v>
      </c>
      <c r="K241" s="13">
        <f t="shared" si="23"/>
        <v>0.099</v>
      </c>
    </row>
    <row r="242" spans="1:11" ht="12.75" customHeight="1">
      <c r="A242" s="24"/>
      <c r="B242" s="25">
        <v>8</v>
      </c>
      <c r="C242" s="25" t="s">
        <v>1547</v>
      </c>
      <c r="D242" s="26"/>
      <c r="E242" s="192"/>
      <c r="F242" s="27"/>
      <c r="G242" s="196">
        <f>SUM(G221:G241)</f>
        <v>0</v>
      </c>
      <c r="H242" s="27"/>
      <c r="I242" s="196">
        <f>SUM(I221:I241)</f>
        <v>0</v>
      </c>
      <c r="J242" s="202"/>
      <c r="K242" s="42">
        <f>SUM(K221:K241)</f>
        <v>0.5201266299999948</v>
      </c>
    </row>
    <row r="243" spans="1:11" ht="15" customHeight="1">
      <c r="A243" s="15"/>
      <c r="B243" s="19"/>
      <c r="C243" s="19" t="s">
        <v>1549</v>
      </c>
      <c r="D243" s="17"/>
      <c r="E243" s="186"/>
      <c r="F243" s="17"/>
      <c r="G243" s="16"/>
      <c r="H243" s="224"/>
      <c r="I243" s="16"/>
      <c r="J243" s="199"/>
      <c r="K243" s="18"/>
    </row>
    <row r="244" spans="1:11" ht="9.75" customHeight="1">
      <c r="A244" s="4">
        <f>A241+1</f>
        <v>107</v>
      </c>
      <c r="B244" s="206" t="s">
        <v>398</v>
      </c>
      <c r="C244" s="11" t="s">
        <v>598</v>
      </c>
      <c r="D244" s="5" t="s">
        <v>1777</v>
      </c>
      <c r="E244" s="190">
        <v>21.9</v>
      </c>
      <c r="F244" s="14"/>
      <c r="G244" s="12">
        <f aca="true" t="shared" si="24" ref="G244:G257">E244*F244</f>
        <v>0</v>
      </c>
      <c r="H244" s="14"/>
      <c r="I244" s="12">
        <f aca="true" t="shared" si="25" ref="I244:I257">E244*H244</f>
        <v>0</v>
      </c>
      <c r="J244" s="200">
        <v>0.0147092</v>
      </c>
      <c r="K244" s="13">
        <f>E244*J244</f>
        <v>0.32213147999999997</v>
      </c>
    </row>
    <row r="245" spans="1:11" ht="9.75" customHeight="1">
      <c r="A245" s="4">
        <f aca="true" t="shared" si="26" ref="A245:A257">A244+1</f>
        <v>108</v>
      </c>
      <c r="B245" s="206" t="s">
        <v>912</v>
      </c>
      <c r="C245" s="11" t="s">
        <v>913</v>
      </c>
      <c r="D245" s="5" t="s">
        <v>1777</v>
      </c>
      <c r="E245" s="190">
        <v>8</v>
      </c>
      <c r="F245" s="14"/>
      <c r="G245" s="12">
        <f>E245*F245</f>
        <v>0</v>
      </c>
      <c r="H245" s="14"/>
      <c r="I245" s="12">
        <f>E245*H245</f>
        <v>0</v>
      </c>
      <c r="J245" s="200">
        <v>0.0147092</v>
      </c>
      <c r="K245" s="13">
        <f>E245*J245</f>
        <v>0.1176736</v>
      </c>
    </row>
    <row r="246" spans="1:11" ht="9.75" customHeight="1">
      <c r="A246" s="4">
        <f t="shared" si="26"/>
        <v>109</v>
      </c>
      <c r="B246" s="206" t="s">
        <v>399</v>
      </c>
      <c r="C246" s="11" t="s">
        <v>911</v>
      </c>
      <c r="D246" s="5" t="s">
        <v>1780</v>
      </c>
      <c r="E246" s="190">
        <v>32</v>
      </c>
      <c r="F246" s="14"/>
      <c r="G246" s="12">
        <f t="shared" si="24"/>
        <v>0</v>
      </c>
      <c r="H246" s="14"/>
      <c r="I246" s="12">
        <f t="shared" si="25"/>
        <v>0</v>
      </c>
      <c r="J246" s="200">
        <v>0.010645932</v>
      </c>
      <c r="K246" s="13">
        <f aca="true" t="shared" si="27" ref="K246:K255">E246*J246</f>
        <v>0.340669824</v>
      </c>
    </row>
    <row r="247" spans="1:11" ht="9.75" customHeight="1">
      <c r="A247" s="4">
        <v>115</v>
      </c>
      <c r="B247" s="206" t="s">
        <v>400</v>
      </c>
      <c r="C247" s="11" t="s">
        <v>599</v>
      </c>
      <c r="D247" s="5" t="s">
        <v>1780</v>
      </c>
      <c r="E247" s="190">
        <v>32</v>
      </c>
      <c r="F247" s="14"/>
      <c r="G247" s="12">
        <f t="shared" si="24"/>
        <v>0</v>
      </c>
      <c r="H247" s="14"/>
      <c r="I247" s="12">
        <f t="shared" si="25"/>
        <v>0</v>
      </c>
      <c r="J247" s="200">
        <v>0.00059</v>
      </c>
      <c r="K247" s="13">
        <f t="shared" si="27"/>
        <v>0.01888</v>
      </c>
    </row>
    <row r="248" spans="1:11" ht="9.75" customHeight="1">
      <c r="A248" s="4">
        <v>115</v>
      </c>
      <c r="B248" s="206" t="s">
        <v>256</v>
      </c>
      <c r="C248" s="11" t="s">
        <v>257</v>
      </c>
      <c r="D248" s="5" t="s">
        <v>1780</v>
      </c>
      <c r="E248" s="190">
        <v>10</v>
      </c>
      <c r="F248" s="14"/>
      <c r="G248" s="12">
        <f t="shared" si="24"/>
        <v>0</v>
      </c>
      <c r="H248" s="14"/>
      <c r="I248" s="12">
        <f t="shared" si="25"/>
        <v>0</v>
      </c>
      <c r="J248" s="200">
        <v>0.001</v>
      </c>
      <c r="K248" s="13">
        <f t="shared" si="27"/>
        <v>0.01</v>
      </c>
    </row>
    <row r="249" spans="1:11" ht="9.75" customHeight="1">
      <c r="A249" s="4">
        <v>115</v>
      </c>
      <c r="B249" s="206" t="s">
        <v>258</v>
      </c>
      <c r="C249" s="11" t="s">
        <v>259</v>
      </c>
      <c r="D249" s="5" t="s">
        <v>1780</v>
      </c>
      <c r="E249" s="190">
        <v>2</v>
      </c>
      <c r="F249" s="14"/>
      <c r="G249" s="12">
        <f t="shared" si="24"/>
        <v>0</v>
      </c>
      <c r="H249" s="14"/>
      <c r="I249" s="12">
        <f t="shared" si="25"/>
        <v>0</v>
      </c>
      <c r="J249" s="200">
        <v>0.001</v>
      </c>
      <c r="K249" s="13">
        <f t="shared" si="27"/>
        <v>0.002</v>
      </c>
    </row>
    <row r="250" spans="1:11" ht="9.75" customHeight="1">
      <c r="A250" s="4">
        <v>115</v>
      </c>
      <c r="B250" s="206" t="s">
        <v>401</v>
      </c>
      <c r="C250" s="11" t="s">
        <v>600</v>
      </c>
      <c r="D250" s="5" t="s">
        <v>1780</v>
      </c>
      <c r="E250" s="190">
        <v>1</v>
      </c>
      <c r="F250" s="14"/>
      <c r="G250" s="12">
        <f t="shared" si="24"/>
        <v>0</v>
      </c>
      <c r="H250" s="14"/>
      <c r="I250" s="12">
        <f t="shared" si="25"/>
        <v>0</v>
      </c>
      <c r="J250" s="200">
        <v>0.00015</v>
      </c>
      <c r="K250" s="13">
        <f t="shared" si="27"/>
        <v>0.00015</v>
      </c>
    </row>
    <row r="251" spans="1:11" ht="9.75" customHeight="1">
      <c r="A251" s="4">
        <f t="shared" si="26"/>
        <v>116</v>
      </c>
      <c r="B251" s="206" t="s">
        <v>909</v>
      </c>
      <c r="C251" s="11" t="s">
        <v>910</v>
      </c>
      <c r="D251" s="5" t="s">
        <v>1780</v>
      </c>
      <c r="E251" s="190">
        <v>1</v>
      </c>
      <c r="F251" s="14"/>
      <c r="G251" s="12">
        <f t="shared" si="24"/>
        <v>0</v>
      </c>
      <c r="H251" s="14"/>
      <c r="I251" s="12">
        <f t="shared" si="25"/>
        <v>0</v>
      </c>
      <c r="J251" s="200">
        <v>0.002</v>
      </c>
      <c r="K251" s="13">
        <f t="shared" si="27"/>
        <v>0.002</v>
      </c>
    </row>
    <row r="252" spans="1:11" ht="9.75" customHeight="1">
      <c r="A252" s="4"/>
      <c r="B252" s="206"/>
      <c r="C252" s="11" t="s">
        <v>807</v>
      </c>
      <c r="D252" s="5"/>
      <c r="E252" s="190"/>
      <c r="F252" s="14"/>
      <c r="G252" s="12"/>
      <c r="H252" s="14"/>
      <c r="I252" s="12"/>
      <c r="J252" s="200"/>
      <c r="K252" s="13"/>
    </row>
    <row r="253" spans="1:11" ht="9.75" customHeight="1">
      <c r="A253" s="4">
        <f>A251+1</f>
        <v>117</v>
      </c>
      <c r="B253" s="206" t="s">
        <v>525</v>
      </c>
      <c r="C253" s="11" t="s">
        <v>601</v>
      </c>
      <c r="D253" s="5" t="s">
        <v>1777</v>
      </c>
      <c r="E253" s="190">
        <v>168.5</v>
      </c>
      <c r="F253" s="14"/>
      <c r="G253" s="12">
        <f t="shared" si="24"/>
        <v>0</v>
      </c>
      <c r="H253" s="14"/>
      <c r="I253" s="12">
        <f t="shared" si="25"/>
        <v>0</v>
      </c>
      <c r="J253" s="200">
        <v>0.105642</v>
      </c>
      <c r="K253" s="13">
        <f t="shared" si="27"/>
        <v>17.800677</v>
      </c>
    </row>
    <row r="254" spans="1:11" ht="9.75" customHeight="1">
      <c r="A254" s="4">
        <f t="shared" si="26"/>
        <v>118</v>
      </c>
      <c r="B254" s="206" t="s">
        <v>526</v>
      </c>
      <c r="C254" s="11" t="s">
        <v>602</v>
      </c>
      <c r="D254" s="5" t="s">
        <v>1775</v>
      </c>
      <c r="E254" s="190">
        <v>10.12</v>
      </c>
      <c r="F254" s="14"/>
      <c r="G254" s="12">
        <f t="shared" si="24"/>
        <v>0</v>
      </c>
      <c r="H254" s="14"/>
      <c r="I254" s="12">
        <f t="shared" si="25"/>
        <v>0</v>
      </c>
      <c r="J254" s="200">
        <v>2.3634</v>
      </c>
      <c r="K254" s="13">
        <f t="shared" si="27"/>
        <v>23.917607999999998</v>
      </c>
    </row>
    <row r="255" spans="1:11" ht="9.75" customHeight="1">
      <c r="A255" s="4">
        <f t="shared" si="26"/>
        <v>119</v>
      </c>
      <c r="B255" s="206" t="s">
        <v>527</v>
      </c>
      <c r="C255" s="11" t="s">
        <v>603</v>
      </c>
      <c r="D255" s="5" t="s">
        <v>1780</v>
      </c>
      <c r="E255" s="190">
        <v>337</v>
      </c>
      <c r="F255" s="14"/>
      <c r="G255" s="12">
        <f t="shared" si="24"/>
        <v>0</v>
      </c>
      <c r="H255" s="14"/>
      <c r="I255" s="12">
        <f t="shared" si="25"/>
        <v>0</v>
      </c>
      <c r="J255" s="200">
        <v>0.018</v>
      </c>
      <c r="K255" s="13">
        <f t="shared" si="27"/>
        <v>6.066</v>
      </c>
    </row>
    <row r="256" spans="1:11" ht="9.75" customHeight="1">
      <c r="A256" s="4">
        <f t="shared" si="26"/>
        <v>120</v>
      </c>
      <c r="B256" s="206" t="s">
        <v>528</v>
      </c>
      <c r="C256" s="283" t="s">
        <v>604</v>
      </c>
      <c r="D256" s="5" t="s">
        <v>1684</v>
      </c>
      <c r="E256" s="190">
        <v>47.785</v>
      </c>
      <c r="F256" s="14"/>
      <c r="G256" s="12">
        <f t="shared" si="24"/>
        <v>0</v>
      </c>
      <c r="H256" s="14"/>
      <c r="I256" s="12">
        <f t="shared" si="25"/>
        <v>0</v>
      </c>
      <c r="J256" s="200">
        <v>0</v>
      </c>
      <c r="K256" s="13"/>
    </row>
    <row r="257" spans="1:11" ht="9.75" customHeight="1">
      <c r="A257" s="4">
        <f t="shared" si="26"/>
        <v>121</v>
      </c>
      <c r="B257" s="206" t="s">
        <v>1705</v>
      </c>
      <c r="C257" s="11" t="s">
        <v>1706</v>
      </c>
      <c r="D257" s="5" t="s">
        <v>1684</v>
      </c>
      <c r="E257" s="13">
        <f>K42+K55+K111+K123+K136+K219+K242+K258</f>
        <v>600.3691074224351</v>
      </c>
      <c r="F257" s="14"/>
      <c r="G257" s="12">
        <f t="shared" si="24"/>
        <v>0</v>
      </c>
      <c r="H257" s="14"/>
      <c r="I257" s="12">
        <f t="shared" si="25"/>
        <v>0</v>
      </c>
      <c r="J257" s="200">
        <v>0</v>
      </c>
      <c r="K257" s="13"/>
    </row>
    <row r="258" spans="1:11" ht="12.75" customHeight="1">
      <c r="A258" s="24"/>
      <c r="B258" s="207">
        <v>9</v>
      </c>
      <c r="C258" s="25" t="s">
        <v>1548</v>
      </c>
      <c r="D258" s="26"/>
      <c r="E258" s="192"/>
      <c r="F258" s="27"/>
      <c r="G258" s="196">
        <f>SUM(G244:G257)</f>
        <v>0</v>
      </c>
      <c r="H258" s="27"/>
      <c r="I258" s="196">
        <f>SUM(I244:I257)</f>
        <v>0</v>
      </c>
      <c r="J258" s="202"/>
      <c r="K258" s="42">
        <f>SUM(K244:K257)</f>
        <v>48.597789903999995</v>
      </c>
    </row>
    <row r="259" spans="1:11" ht="15" customHeight="1">
      <c r="A259" s="15"/>
      <c r="B259" s="19"/>
      <c r="C259" s="19" t="s">
        <v>1550</v>
      </c>
      <c r="D259" s="17"/>
      <c r="E259" s="186"/>
      <c r="F259" s="17"/>
      <c r="G259" s="16"/>
      <c r="H259" s="224"/>
      <c r="I259" s="16"/>
      <c r="J259" s="199"/>
      <c r="K259" s="18"/>
    </row>
    <row r="260" spans="1:11" ht="9.75" customHeight="1">
      <c r="A260" s="4">
        <f>A257+1</f>
        <v>122</v>
      </c>
      <c r="B260" s="206" t="s">
        <v>1723</v>
      </c>
      <c r="C260" s="11" t="s">
        <v>4</v>
      </c>
      <c r="D260" s="5" t="s">
        <v>1779</v>
      </c>
      <c r="E260" s="190">
        <v>255.64</v>
      </c>
      <c r="F260" s="14"/>
      <c r="G260" s="12">
        <f>E260*F260</f>
        <v>0</v>
      </c>
      <c r="H260" s="14"/>
      <c r="I260" s="12">
        <f>E260*H260</f>
        <v>0</v>
      </c>
      <c r="J260" s="200">
        <v>1.04E-06</v>
      </c>
      <c r="K260" s="13">
        <f>E260*J260</f>
        <v>0.0002658656</v>
      </c>
    </row>
    <row r="261" spans="1:11" ht="9.75" customHeight="1">
      <c r="A261" s="4">
        <f>A260+1</f>
        <v>123</v>
      </c>
      <c r="B261" s="206" t="s">
        <v>1724</v>
      </c>
      <c r="C261" s="11" t="s">
        <v>5</v>
      </c>
      <c r="D261" s="5" t="s">
        <v>1779</v>
      </c>
      <c r="E261" s="190">
        <v>766.92</v>
      </c>
      <c r="F261" s="14"/>
      <c r="G261" s="12">
        <f>E261*F261</f>
        <v>0</v>
      </c>
      <c r="H261" s="14"/>
      <c r="I261" s="12">
        <f>E261*H261</f>
        <v>0</v>
      </c>
      <c r="J261" s="200">
        <v>0.000770301000001</v>
      </c>
      <c r="K261" s="13">
        <f>E261*J261</f>
        <v>0.5907592429207669</v>
      </c>
    </row>
    <row r="262" spans="1:11" ht="9.75" customHeight="1">
      <c r="A262" s="4">
        <f>A261+1</f>
        <v>124</v>
      </c>
      <c r="B262" s="206" t="s">
        <v>1725</v>
      </c>
      <c r="C262" s="11" t="s">
        <v>6</v>
      </c>
      <c r="D262" s="5" t="s">
        <v>1779</v>
      </c>
      <c r="E262" s="190">
        <v>255.64</v>
      </c>
      <c r="F262" s="14"/>
      <c r="G262" s="12">
        <f>E262*F262</f>
        <v>0</v>
      </c>
      <c r="H262" s="14"/>
      <c r="I262" s="12">
        <f>E262*H262</f>
        <v>0</v>
      </c>
      <c r="J262" s="200">
        <v>0</v>
      </c>
      <c r="K262" s="13">
        <f>E262*J262</f>
        <v>0</v>
      </c>
    </row>
    <row r="263" spans="1:11" ht="9.75" customHeight="1">
      <c r="A263" s="4">
        <f>A262+1</f>
        <v>125</v>
      </c>
      <c r="B263" s="206" t="s">
        <v>402</v>
      </c>
      <c r="C263" s="11" t="s">
        <v>605</v>
      </c>
      <c r="D263" s="5" t="s">
        <v>1779</v>
      </c>
      <c r="E263" s="190">
        <v>70</v>
      </c>
      <c r="F263" s="14"/>
      <c r="G263" s="12">
        <f>E263*F263</f>
        <v>0</v>
      </c>
      <c r="H263" s="14"/>
      <c r="I263" s="12">
        <f>E263*H263</f>
        <v>0</v>
      </c>
      <c r="J263" s="200">
        <v>0.00120165</v>
      </c>
      <c r="K263" s="13">
        <f>E263*J263</f>
        <v>0.08411550000000001</v>
      </c>
    </row>
    <row r="264" spans="1:11" ht="9.75" customHeight="1">
      <c r="A264" s="4">
        <f>A263+1</f>
        <v>126</v>
      </c>
      <c r="B264" s="206" t="s">
        <v>1678</v>
      </c>
      <c r="C264" s="11" t="s">
        <v>1685</v>
      </c>
      <c r="D264" s="5" t="s">
        <v>1684</v>
      </c>
      <c r="E264" s="13">
        <f>K265</f>
        <v>0.6751406085207668</v>
      </c>
      <c r="F264" s="14"/>
      <c r="G264" s="12">
        <f>E264*F264</f>
        <v>0</v>
      </c>
      <c r="H264" s="14"/>
      <c r="I264" s="12">
        <f>E264*H264</f>
        <v>0</v>
      </c>
      <c r="J264" s="200">
        <v>0</v>
      </c>
      <c r="K264" s="13"/>
    </row>
    <row r="265" spans="1:11" ht="12.75" customHeight="1">
      <c r="A265" s="24"/>
      <c r="B265" s="207">
        <v>94</v>
      </c>
      <c r="C265" s="25" t="s">
        <v>1551</v>
      </c>
      <c r="D265" s="26"/>
      <c r="E265" s="192"/>
      <c r="F265" s="27"/>
      <c r="G265" s="196">
        <f>SUM(G260:G264)</f>
        <v>0</v>
      </c>
      <c r="H265" s="27"/>
      <c r="I265" s="196">
        <f>SUM(I260:I264)</f>
        <v>0</v>
      </c>
      <c r="J265" s="202"/>
      <c r="K265" s="42">
        <f>SUM(K260:K264)</f>
        <v>0.6751406085207668</v>
      </c>
    </row>
    <row r="266" spans="1:11" ht="15" customHeight="1">
      <c r="A266" s="15"/>
      <c r="B266" s="19"/>
      <c r="C266" s="19" t="s">
        <v>1552</v>
      </c>
      <c r="D266" s="17"/>
      <c r="E266" s="186"/>
      <c r="F266" s="17"/>
      <c r="G266" s="16"/>
      <c r="H266" s="224"/>
      <c r="I266" s="16"/>
      <c r="J266" s="199"/>
      <c r="K266" s="18"/>
    </row>
    <row r="267" spans="1:11" ht="9.75" customHeight="1">
      <c r="A267" s="4">
        <f>A264+1</f>
        <v>127</v>
      </c>
      <c r="B267" s="206" t="s">
        <v>1728</v>
      </c>
      <c r="C267" s="11" t="s">
        <v>9</v>
      </c>
      <c r="D267" s="5" t="s">
        <v>1780</v>
      </c>
      <c r="E267" s="190">
        <v>3</v>
      </c>
      <c r="F267" s="14"/>
      <c r="G267" s="12">
        <f aca="true" t="shared" si="28" ref="G267:G284">E267*F267</f>
        <v>0</v>
      </c>
      <c r="H267" s="14"/>
      <c r="I267" s="12">
        <f aca="true" t="shared" si="29" ref="I267:I284">E267*H267</f>
        <v>0</v>
      </c>
      <c r="J267" s="200">
        <v>0</v>
      </c>
      <c r="K267" s="13">
        <f aca="true" t="shared" si="30" ref="K267:K280">E267*J267</f>
        <v>0</v>
      </c>
    </row>
    <row r="268" spans="1:11" ht="9.75" customHeight="1">
      <c r="A268" s="4">
        <f aca="true" t="shared" si="31" ref="A268:A280">A267+1</f>
        <v>128</v>
      </c>
      <c r="B268" s="206" t="s">
        <v>1729</v>
      </c>
      <c r="C268" s="11" t="s">
        <v>10</v>
      </c>
      <c r="D268" s="5" t="s">
        <v>1780</v>
      </c>
      <c r="E268" s="190">
        <v>8</v>
      </c>
      <c r="F268" s="14"/>
      <c r="G268" s="12">
        <f t="shared" si="28"/>
        <v>0</v>
      </c>
      <c r="H268" s="14"/>
      <c r="I268" s="12">
        <f t="shared" si="29"/>
        <v>0</v>
      </c>
      <c r="J268" s="200">
        <v>0</v>
      </c>
      <c r="K268" s="13">
        <f t="shared" si="30"/>
        <v>0</v>
      </c>
    </row>
    <row r="269" spans="1:11" ht="9.75" customHeight="1">
      <c r="A269" s="4">
        <f t="shared" si="31"/>
        <v>129</v>
      </c>
      <c r="B269" s="206" t="s">
        <v>403</v>
      </c>
      <c r="C269" s="11" t="s">
        <v>606</v>
      </c>
      <c r="D269" s="5" t="s">
        <v>1780</v>
      </c>
      <c r="E269" s="190">
        <v>2</v>
      </c>
      <c r="F269" s="14"/>
      <c r="G269" s="12">
        <f t="shared" si="28"/>
        <v>0</v>
      </c>
      <c r="H269" s="14"/>
      <c r="I269" s="12">
        <f t="shared" si="29"/>
        <v>0</v>
      </c>
      <c r="J269" s="200">
        <v>0</v>
      </c>
      <c r="K269" s="13">
        <f t="shared" si="30"/>
        <v>0</v>
      </c>
    </row>
    <row r="270" spans="1:11" ht="9.75" customHeight="1">
      <c r="A270" s="4">
        <f t="shared" si="31"/>
        <v>130</v>
      </c>
      <c r="B270" s="206" t="s">
        <v>404</v>
      </c>
      <c r="C270" s="11" t="s">
        <v>607</v>
      </c>
      <c r="D270" s="5" t="s">
        <v>1779</v>
      </c>
      <c r="E270" s="190">
        <v>0.98</v>
      </c>
      <c r="F270" s="14"/>
      <c r="G270" s="12">
        <f t="shared" si="28"/>
        <v>0</v>
      </c>
      <c r="H270" s="14"/>
      <c r="I270" s="12">
        <f t="shared" si="29"/>
        <v>0</v>
      </c>
      <c r="J270" s="200">
        <v>0.043250744</v>
      </c>
      <c r="K270" s="13">
        <f t="shared" si="30"/>
        <v>0.04238572912</v>
      </c>
    </row>
    <row r="271" spans="1:11" ht="9.75" customHeight="1">
      <c r="A271" s="4">
        <f t="shared" si="31"/>
        <v>131</v>
      </c>
      <c r="B271" s="206" t="s">
        <v>405</v>
      </c>
      <c r="C271" s="11" t="s">
        <v>608</v>
      </c>
      <c r="D271" s="5" t="s">
        <v>1779</v>
      </c>
      <c r="E271" s="190">
        <v>2.16</v>
      </c>
      <c r="F271" s="14"/>
      <c r="G271" s="12">
        <f t="shared" si="28"/>
        <v>0</v>
      </c>
      <c r="H271" s="14"/>
      <c r="I271" s="12">
        <f t="shared" si="29"/>
        <v>0</v>
      </c>
      <c r="J271" s="200">
        <v>0.032026816</v>
      </c>
      <c r="K271" s="13">
        <f t="shared" si="30"/>
        <v>0.06917792256000001</v>
      </c>
    </row>
    <row r="272" spans="1:11" ht="9.75" customHeight="1">
      <c r="A272" s="4">
        <f t="shared" si="31"/>
        <v>132</v>
      </c>
      <c r="B272" s="206" t="s">
        <v>1730</v>
      </c>
      <c r="C272" s="11" t="s">
        <v>11</v>
      </c>
      <c r="D272" s="5" t="s">
        <v>1779</v>
      </c>
      <c r="E272" s="190">
        <v>3.82</v>
      </c>
      <c r="F272" s="14"/>
      <c r="G272" s="12">
        <f t="shared" si="28"/>
        <v>0</v>
      </c>
      <c r="H272" s="14"/>
      <c r="I272" s="12">
        <f t="shared" si="29"/>
        <v>0</v>
      </c>
      <c r="J272" s="200">
        <v>0.063026816</v>
      </c>
      <c r="K272" s="13">
        <f t="shared" si="30"/>
        <v>0.24076243711999998</v>
      </c>
    </row>
    <row r="273" spans="1:11" ht="9.75" customHeight="1">
      <c r="A273" s="4">
        <f t="shared" si="31"/>
        <v>133</v>
      </c>
      <c r="B273" s="206" t="s">
        <v>1731</v>
      </c>
      <c r="C273" s="11" t="s">
        <v>12</v>
      </c>
      <c r="D273" s="5" t="s">
        <v>1779</v>
      </c>
      <c r="E273" s="190">
        <v>4.16</v>
      </c>
      <c r="F273" s="14"/>
      <c r="G273" s="12">
        <f t="shared" si="28"/>
        <v>0</v>
      </c>
      <c r="H273" s="14"/>
      <c r="I273" s="12">
        <f t="shared" si="29"/>
        <v>0</v>
      </c>
      <c r="J273" s="200">
        <v>0.054944304</v>
      </c>
      <c r="K273" s="13">
        <f t="shared" si="30"/>
        <v>0.22856830464</v>
      </c>
    </row>
    <row r="274" spans="1:11" ht="9.75" customHeight="1">
      <c r="A274" s="4">
        <f t="shared" si="31"/>
        <v>134</v>
      </c>
      <c r="B274" s="206" t="s">
        <v>1732</v>
      </c>
      <c r="C274" s="11" t="s">
        <v>13</v>
      </c>
      <c r="D274" s="5" t="s">
        <v>1779</v>
      </c>
      <c r="E274" s="190">
        <v>1.7</v>
      </c>
      <c r="F274" s="14"/>
      <c r="G274" s="12">
        <f t="shared" si="28"/>
        <v>0</v>
      </c>
      <c r="H274" s="14"/>
      <c r="I274" s="12">
        <f t="shared" si="29"/>
        <v>0</v>
      </c>
      <c r="J274" s="200">
        <v>0.089201008</v>
      </c>
      <c r="K274" s="13">
        <f t="shared" si="30"/>
        <v>0.1516417136</v>
      </c>
    </row>
    <row r="275" spans="1:11" ht="9.75" customHeight="1">
      <c r="A275" s="4">
        <f t="shared" si="31"/>
        <v>135</v>
      </c>
      <c r="B275" s="206" t="s">
        <v>406</v>
      </c>
      <c r="C275" s="11" t="s">
        <v>609</v>
      </c>
      <c r="D275" s="5" t="s">
        <v>1779</v>
      </c>
      <c r="E275" s="190">
        <v>6.72</v>
      </c>
      <c r="F275" s="14"/>
      <c r="G275" s="12">
        <f t="shared" si="28"/>
        <v>0</v>
      </c>
      <c r="H275" s="14"/>
      <c r="I275" s="12">
        <f t="shared" si="29"/>
        <v>0</v>
      </c>
      <c r="J275" s="200">
        <v>0.0528480400001</v>
      </c>
      <c r="K275" s="13">
        <f t="shared" si="30"/>
        <v>0.355138828800672</v>
      </c>
    </row>
    <row r="276" spans="1:11" ht="9.75" customHeight="1">
      <c r="A276" s="4">
        <f t="shared" si="31"/>
        <v>136</v>
      </c>
      <c r="B276" s="206" t="s">
        <v>407</v>
      </c>
      <c r="C276" s="11" t="s">
        <v>610</v>
      </c>
      <c r="D276" s="5" t="s">
        <v>1780</v>
      </c>
      <c r="E276" s="190">
        <v>2</v>
      </c>
      <c r="F276" s="14"/>
      <c r="G276" s="12">
        <f t="shared" si="28"/>
        <v>0</v>
      </c>
      <c r="H276" s="14"/>
      <c r="I276" s="12">
        <f t="shared" si="29"/>
        <v>0</v>
      </c>
      <c r="J276" s="200">
        <v>0</v>
      </c>
      <c r="K276" s="13">
        <f t="shared" si="30"/>
        <v>0</v>
      </c>
    </row>
    <row r="277" spans="1:11" ht="9.75" customHeight="1">
      <c r="A277" s="4">
        <f t="shared" si="31"/>
        <v>137</v>
      </c>
      <c r="B277" s="206" t="s">
        <v>408</v>
      </c>
      <c r="C277" s="11" t="s">
        <v>611</v>
      </c>
      <c r="D277" s="5" t="s">
        <v>1780</v>
      </c>
      <c r="E277" s="190">
        <v>2</v>
      </c>
      <c r="F277" s="14"/>
      <c r="G277" s="12">
        <f t="shared" si="28"/>
        <v>0</v>
      </c>
      <c r="H277" s="14"/>
      <c r="I277" s="12">
        <f t="shared" si="29"/>
        <v>0</v>
      </c>
      <c r="J277" s="200">
        <v>0</v>
      </c>
      <c r="K277" s="13">
        <f t="shared" si="30"/>
        <v>0</v>
      </c>
    </row>
    <row r="278" spans="1:11" ht="9.75" customHeight="1">
      <c r="A278" s="4">
        <f t="shared" si="31"/>
        <v>138</v>
      </c>
      <c r="B278" s="206" t="s">
        <v>1733</v>
      </c>
      <c r="C278" s="11" t="s">
        <v>14</v>
      </c>
      <c r="D278" s="5" t="s">
        <v>1779</v>
      </c>
      <c r="E278" s="190">
        <v>11.2</v>
      </c>
      <c r="F278" s="14"/>
      <c r="G278" s="12">
        <f t="shared" si="28"/>
        <v>0</v>
      </c>
      <c r="H278" s="14"/>
      <c r="I278" s="12">
        <f t="shared" si="29"/>
        <v>0</v>
      </c>
      <c r="J278" s="200">
        <v>0.077201008</v>
      </c>
      <c r="K278" s="13">
        <f t="shared" si="30"/>
        <v>0.8646512895999999</v>
      </c>
    </row>
    <row r="279" spans="1:11" ht="9.75" customHeight="1">
      <c r="A279" s="4">
        <f t="shared" si="31"/>
        <v>139</v>
      </c>
      <c r="B279" s="206" t="s">
        <v>409</v>
      </c>
      <c r="C279" s="11" t="s">
        <v>612</v>
      </c>
      <c r="D279" s="5" t="s">
        <v>1779</v>
      </c>
      <c r="E279" s="190">
        <v>13.08</v>
      </c>
      <c r="F279" s="14"/>
      <c r="G279" s="12">
        <f t="shared" si="28"/>
        <v>0</v>
      </c>
      <c r="H279" s="14"/>
      <c r="I279" s="12">
        <f t="shared" si="29"/>
        <v>0</v>
      </c>
      <c r="J279" s="200">
        <v>0.064026816</v>
      </c>
      <c r="K279" s="13">
        <f t="shared" si="30"/>
        <v>0.83747075328</v>
      </c>
    </row>
    <row r="280" spans="1:11" ht="9.75" customHeight="1">
      <c r="A280" s="4">
        <f t="shared" si="31"/>
        <v>140</v>
      </c>
      <c r="B280" s="206" t="s">
        <v>410</v>
      </c>
      <c r="C280" s="11" t="s">
        <v>832</v>
      </c>
      <c r="D280" s="5" t="s">
        <v>1779</v>
      </c>
      <c r="E280" s="190">
        <v>4.16</v>
      </c>
      <c r="F280" s="14"/>
      <c r="G280" s="12">
        <f t="shared" si="28"/>
        <v>0</v>
      </c>
      <c r="H280" s="14"/>
      <c r="I280" s="12">
        <f t="shared" si="29"/>
        <v>0</v>
      </c>
      <c r="J280" s="200">
        <v>0.002</v>
      </c>
      <c r="K280" s="13">
        <f t="shared" si="30"/>
        <v>0.008320000000000001</v>
      </c>
    </row>
    <row r="281" spans="1:11" ht="9.75" customHeight="1">
      <c r="A281" s="4"/>
      <c r="B281" s="206"/>
      <c r="C281" s="11" t="s">
        <v>831</v>
      </c>
      <c r="D281" s="5"/>
      <c r="E281" s="190"/>
      <c r="F281" s="14"/>
      <c r="G281" s="12"/>
      <c r="H281" s="14"/>
      <c r="I281" s="12"/>
      <c r="J281" s="200"/>
      <c r="K281" s="13"/>
    </row>
    <row r="282" spans="1:11" ht="9.75" customHeight="1">
      <c r="A282" s="4">
        <f>A280+1</f>
        <v>141</v>
      </c>
      <c r="B282" s="206" t="s">
        <v>1727</v>
      </c>
      <c r="C282" s="11" t="s">
        <v>8</v>
      </c>
      <c r="D282" s="5" t="s">
        <v>1779</v>
      </c>
      <c r="E282" s="190">
        <v>1.44</v>
      </c>
      <c r="F282" s="14"/>
      <c r="G282" s="12">
        <f t="shared" si="28"/>
        <v>0</v>
      </c>
      <c r="H282" s="14"/>
      <c r="I282" s="12">
        <f t="shared" si="29"/>
        <v>0</v>
      </c>
      <c r="J282" s="200">
        <v>0.075</v>
      </c>
      <c r="K282" s="13">
        <f>E282*J282</f>
        <v>0.108</v>
      </c>
    </row>
    <row r="283" spans="1:11" ht="9.75" customHeight="1">
      <c r="A283" s="4">
        <f>A282+1</f>
        <v>142</v>
      </c>
      <c r="B283" s="206" t="s">
        <v>1734</v>
      </c>
      <c r="C283" s="11" t="s">
        <v>37</v>
      </c>
      <c r="D283" s="5" t="s">
        <v>1780</v>
      </c>
      <c r="E283" s="190">
        <v>22</v>
      </c>
      <c r="F283" s="14"/>
      <c r="G283" s="12">
        <f t="shared" si="28"/>
        <v>0</v>
      </c>
      <c r="H283" s="14"/>
      <c r="I283" s="12">
        <f t="shared" si="29"/>
        <v>0</v>
      </c>
      <c r="J283" s="200">
        <v>0.437366032</v>
      </c>
      <c r="K283" s="13">
        <f>E283*J283</f>
        <v>9.622052704</v>
      </c>
    </row>
    <row r="284" spans="1:11" ht="9.75" customHeight="1">
      <c r="A284" s="4">
        <f>A283+1</f>
        <v>143</v>
      </c>
      <c r="B284" s="206" t="s">
        <v>413</v>
      </c>
      <c r="C284" s="11" t="s">
        <v>646</v>
      </c>
      <c r="D284" s="5" t="s">
        <v>1780</v>
      </c>
      <c r="E284" s="190">
        <v>8</v>
      </c>
      <c r="F284" s="14"/>
      <c r="G284" s="12">
        <f t="shared" si="28"/>
        <v>0</v>
      </c>
      <c r="H284" s="14"/>
      <c r="I284" s="12">
        <f t="shared" si="29"/>
        <v>0</v>
      </c>
      <c r="J284" s="200">
        <v>0.524366032</v>
      </c>
      <c r="K284" s="13">
        <f>E284*J284</f>
        <v>4.194928256</v>
      </c>
    </row>
    <row r="285" spans="1:11" ht="9.75" customHeight="1">
      <c r="A285" s="4">
        <f>A284+1</f>
        <v>144</v>
      </c>
      <c r="B285" s="206" t="s">
        <v>414</v>
      </c>
      <c r="C285" s="11" t="s">
        <v>647</v>
      </c>
      <c r="D285" s="5" t="s">
        <v>1777</v>
      </c>
      <c r="E285" s="190">
        <v>6</v>
      </c>
      <c r="F285" s="14"/>
      <c r="G285" s="12">
        <f>E285*F285</f>
        <v>0</v>
      </c>
      <c r="H285" s="14"/>
      <c r="I285" s="12">
        <f>E285*H285</f>
        <v>0</v>
      </c>
      <c r="J285" s="200">
        <v>0.03550424</v>
      </c>
      <c r="K285" s="13">
        <f>E285*J285</f>
        <v>0.21302544</v>
      </c>
    </row>
    <row r="286" spans="1:11" ht="9.75" customHeight="1">
      <c r="A286" s="4">
        <f>A285+1</f>
        <v>145</v>
      </c>
      <c r="B286" s="206" t="s">
        <v>1726</v>
      </c>
      <c r="C286" s="11" t="s">
        <v>7</v>
      </c>
      <c r="D286" s="5" t="s">
        <v>1779</v>
      </c>
      <c r="E286" s="190">
        <v>339.02</v>
      </c>
      <c r="F286" s="14"/>
      <c r="G286" s="12">
        <f>E286*F286</f>
        <v>0</v>
      </c>
      <c r="H286" s="14"/>
      <c r="I286" s="12">
        <f>E286*H286</f>
        <v>0</v>
      </c>
      <c r="J286" s="200">
        <v>0.046</v>
      </c>
      <c r="K286" s="13">
        <f>E286*J286</f>
        <v>15.594919999999998</v>
      </c>
    </row>
    <row r="287" spans="1:11" ht="9.75" customHeight="1">
      <c r="A287" s="4"/>
      <c r="B287" s="206"/>
      <c r="C287" s="11" t="s">
        <v>835</v>
      </c>
      <c r="D287" s="5"/>
      <c r="E287" s="190"/>
      <c r="F287" s="14"/>
      <c r="G287" s="12"/>
      <c r="H287" s="14"/>
      <c r="I287" s="12"/>
      <c r="J287" s="200"/>
      <c r="K287" s="13"/>
    </row>
    <row r="288" spans="1:11" ht="9.75" customHeight="1">
      <c r="A288" s="4"/>
      <c r="B288" s="206"/>
      <c r="C288" s="11" t="s">
        <v>834</v>
      </c>
      <c r="D288" s="5"/>
      <c r="E288" s="190"/>
      <c r="F288" s="14"/>
      <c r="G288" s="12"/>
      <c r="H288" s="14"/>
      <c r="I288" s="12"/>
      <c r="J288" s="200"/>
      <c r="K288" s="13"/>
    </row>
    <row r="289" spans="1:11" ht="9.75" customHeight="1">
      <c r="A289" s="4"/>
      <c r="B289" s="206"/>
      <c r="C289" s="11" t="s">
        <v>836</v>
      </c>
      <c r="D289" s="5"/>
      <c r="E289" s="190"/>
      <c r="F289" s="14"/>
      <c r="G289" s="12"/>
      <c r="H289" s="14"/>
      <c r="I289" s="12"/>
      <c r="J289" s="200"/>
      <c r="K289" s="13"/>
    </row>
    <row r="290" spans="1:11" ht="9.75" customHeight="1">
      <c r="A290" s="4"/>
      <c r="B290" s="206"/>
      <c r="C290" s="11" t="s">
        <v>837</v>
      </c>
      <c r="D290" s="5"/>
      <c r="E290" s="190"/>
      <c r="F290" s="14"/>
      <c r="G290" s="12"/>
      <c r="H290" s="14"/>
      <c r="I290" s="12"/>
      <c r="J290" s="200"/>
      <c r="K290" s="13"/>
    </row>
    <row r="291" spans="1:11" ht="9.75" customHeight="1">
      <c r="A291" s="4"/>
      <c r="B291" s="206"/>
      <c r="C291" s="11" t="s">
        <v>838</v>
      </c>
      <c r="D291" s="5"/>
      <c r="E291" s="190"/>
      <c r="F291" s="14"/>
      <c r="G291" s="12"/>
      <c r="H291" s="14"/>
      <c r="I291" s="12"/>
      <c r="J291" s="200"/>
      <c r="K291" s="13"/>
    </row>
    <row r="292" spans="1:11" ht="9.75" customHeight="1">
      <c r="A292" s="4"/>
      <c r="B292" s="206"/>
      <c r="C292" s="11" t="s">
        <v>839</v>
      </c>
      <c r="D292" s="5"/>
      <c r="E292" s="190"/>
      <c r="F292" s="14"/>
      <c r="G292" s="12"/>
      <c r="H292" s="14"/>
      <c r="I292" s="12"/>
      <c r="J292" s="200"/>
      <c r="K292" s="13"/>
    </row>
    <row r="293" spans="1:11" ht="9.75" customHeight="1">
      <c r="A293" s="4"/>
      <c r="B293" s="206"/>
      <c r="C293" s="11" t="s">
        <v>842</v>
      </c>
      <c r="D293" s="5"/>
      <c r="E293" s="190"/>
      <c r="F293" s="14"/>
      <c r="G293" s="12"/>
      <c r="H293" s="14"/>
      <c r="I293" s="12"/>
      <c r="J293" s="200"/>
      <c r="K293" s="13"/>
    </row>
    <row r="294" spans="1:11" ht="9.75" customHeight="1">
      <c r="A294" s="4"/>
      <c r="B294" s="206"/>
      <c r="C294" s="11" t="s">
        <v>841</v>
      </c>
      <c r="D294" s="5"/>
      <c r="E294" s="190"/>
      <c r="F294" s="14"/>
      <c r="G294" s="12"/>
      <c r="H294" s="14"/>
      <c r="I294" s="12"/>
      <c r="J294" s="200"/>
      <c r="K294" s="13"/>
    </row>
    <row r="295" spans="1:11" ht="9.75" customHeight="1">
      <c r="A295" s="4"/>
      <c r="B295" s="206"/>
      <c r="C295" s="11" t="s">
        <v>840</v>
      </c>
      <c r="D295" s="5"/>
      <c r="E295" s="190"/>
      <c r="F295" s="14"/>
      <c r="G295" s="12"/>
      <c r="H295" s="14"/>
      <c r="I295" s="12"/>
      <c r="J295" s="200"/>
      <c r="K295" s="13"/>
    </row>
    <row r="296" spans="1:11" ht="9.75" customHeight="1">
      <c r="A296" s="4"/>
      <c r="B296" s="206"/>
      <c r="C296" s="11" t="s">
        <v>843</v>
      </c>
      <c r="D296" s="5"/>
      <c r="E296" s="190"/>
      <c r="F296" s="14"/>
      <c r="G296" s="12"/>
      <c r="H296" s="14"/>
      <c r="I296" s="12"/>
      <c r="J296" s="200"/>
      <c r="K296" s="13"/>
    </row>
    <row r="297" spans="1:11" ht="9.75" customHeight="1">
      <c r="A297" s="4"/>
      <c r="B297" s="206"/>
      <c r="C297" s="11" t="s">
        <v>844</v>
      </c>
      <c r="D297" s="5"/>
      <c r="E297" s="190"/>
      <c r="F297" s="14"/>
      <c r="G297" s="12"/>
      <c r="H297" s="14"/>
      <c r="I297" s="12"/>
      <c r="J297" s="200"/>
      <c r="K297" s="13"/>
    </row>
    <row r="298" spans="1:11" ht="9.75" customHeight="1">
      <c r="A298" s="4"/>
      <c r="B298" s="233" t="s">
        <v>845</v>
      </c>
      <c r="C298" s="11" t="s">
        <v>846</v>
      </c>
      <c r="D298" s="5"/>
      <c r="E298" s="190"/>
      <c r="F298" s="14"/>
      <c r="G298" s="12"/>
      <c r="H298" s="14"/>
      <c r="I298" s="12"/>
      <c r="J298" s="200"/>
      <c r="K298" s="13"/>
    </row>
    <row r="299" spans="1:11" ht="9.75" customHeight="1">
      <c r="A299" s="4"/>
      <c r="B299" s="206"/>
      <c r="C299" s="11" t="s">
        <v>847</v>
      </c>
      <c r="D299" s="5"/>
      <c r="E299" s="190"/>
      <c r="F299" s="14"/>
      <c r="G299" s="12"/>
      <c r="H299" s="14"/>
      <c r="I299" s="12"/>
      <c r="J299" s="200"/>
      <c r="K299" s="13"/>
    </row>
    <row r="300" spans="1:11" ht="9.75" customHeight="1">
      <c r="A300" s="4"/>
      <c r="B300" s="206"/>
      <c r="C300" s="11" t="s">
        <v>848</v>
      </c>
      <c r="D300" s="5"/>
      <c r="E300" s="190"/>
      <c r="F300" s="14"/>
      <c r="G300" s="12"/>
      <c r="H300" s="14"/>
      <c r="I300" s="12"/>
      <c r="J300" s="200"/>
      <c r="K300" s="13"/>
    </row>
    <row r="301" spans="1:11" ht="9.75" customHeight="1">
      <c r="A301" s="4"/>
      <c r="B301" s="206"/>
      <c r="C301" s="11" t="s">
        <v>849</v>
      </c>
      <c r="D301" s="5"/>
      <c r="E301" s="190"/>
      <c r="F301" s="14"/>
      <c r="G301" s="12"/>
      <c r="H301" s="14"/>
      <c r="I301" s="12"/>
      <c r="J301" s="200"/>
      <c r="K301" s="13"/>
    </row>
    <row r="302" spans="1:11" ht="9.75" customHeight="1">
      <c r="A302" s="4"/>
      <c r="B302" s="206"/>
      <c r="C302" s="11" t="s">
        <v>890</v>
      </c>
      <c r="D302" s="5"/>
      <c r="E302" s="190"/>
      <c r="F302" s="14"/>
      <c r="G302" s="12"/>
      <c r="H302" s="14"/>
      <c r="I302" s="12"/>
      <c r="J302" s="200"/>
      <c r="K302" s="13"/>
    </row>
    <row r="303" spans="1:11" ht="9.75" customHeight="1">
      <c r="A303" s="4"/>
      <c r="B303" s="206"/>
      <c r="C303" s="11" t="s">
        <v>891</v>
      </c>
      <c r="D303" s="5"/>
      <c r="E303" s="190"/>
      <c r="F303" s="14"/>
      <c r="G303" s="12"/>
      <c r="H303" s="14"/>
      <c r="I303" s="12"/>
      <c r="J303" s="200"/>
      <c r="K303" s="13"/>
    </row>
    <row r="304" spans="1:11" ht="9.75" customHeight="1">
      <c r="A304" s="4">
        <f>A286+1</f>
        <v>146</v>
      </c>
      <c r="B304" s="206" t="s">
        <v>411</v>
      </c>
      <c r="C304" s="11" t="s">
        <v>613</v>
      </c>
      <c r="D304" s="5" t="s">
        <v>1775</v>
      </c>
      <c r="E304" s="190">
        <v>3.32</v>
      </c>
      <c r="F304" s="14"/>
      <c r="G304" s="12">
        <f>E304*F304</f>
        <v>0</v>
      </c>
      <c r="H304" s="14"/>
      <c r="I304" s="12">
        <f>E304*H304</f>
        <v>0</v>
      </c>
      <c r="J304" s="200">
        <v>2.601146</v>
      </c>
      <c r="K304" s="13">
        <f>E304*J304</f>
        <v>8.63580472</v>
      </c>
    </row>
    <row r="305" spans="1:11" ht="9.75" customHeight="1">
      <c r="A305" s="4">
        <f>A304+1</f>
        <v>147</v>
      </c>
      <c r="B305" s="206" t="s">
        <v>415</v>
      </c>
      <c r="C305" s="11" t="s">
        <v>648</v>
      </c>
      <c r="D305" s="5" t="s">
        <v>1777</v>
      </c>
      <c r="E305" s="190">
        <v>122</v>
      </c>
      <c r="F305" s="14"/>
      <c r="G305" s="12">
        <f>E305*F305</f>
        <v>0</v>
      </c>
      <c r="H305" s="14"/>
      <c r="I305" s="12">
        <f>E305*H305</f>
        <v>0</v>
      </c>
      <c r="J305" s="200">
        <v>0.01250424</v>
      </c>
      <c r="K305" s="13">
        <f>E305*J305</f>
        <v>1.5255172799999999</v>
      </c>
    </row>
    <row r="306" spans="1:11" ht="9.75" customHeight="1">
      <c r="A306" s="4"/>
      <c r="B306" s="233" t="s">
        <v>941</v>
      </c>
      <c r="C306" s="11" t="s">
        <v>939</v>
      </c>
      <c r="D306" s="5"/>
      <c r="E306" s="190"/>
      <c r="F306" s="14"/>
      <c r="G306" s="12"/>
      <c r="H306" s="14"/>
      <c r="I306" s="12"/>
      <c r="J306" s="200"/>
      <c r="K306" s="13"/>
    </row>
    <row r="307" spans="1:11" ht="9.75" customHeight="1">
      <c r="A307" s="4">
        <f>A305+1</f>
        <v>148</v>
      </c>
      <c r="B307" s="206" t="s">
        <v>1735</v>
      </c>
      <c r="C307" s="11" t="s">
        <v>38</v>
      </c>
      <c r="D307" s="5" t="s">
        <v>1777</v>
      </c>
      <c r="E307" s="190">
        <v>6</v>
      </c>
      <c r="F307" s="14"/>
      <c r="G307" s="12">
        <f>E307*F307</f>
        <v>0</v>
      </c>
      <c r="H307" s="14"/>
      <c r="I307" s="12">
        <f>E307*H307</f>
        <v>0</v>
      </c>
      <c r="J307" s="200">
        <v>0.0705042400001</v>
      </c>
      <c r="K307" s="13">
        <f>E307*J307</f>
        <v>0.4230254400006</v>
      </c>
    </row>
    <row r="308" spans="1:11" ht="9.75" customHeight="1">
      <c r="A308" s="4"/>
      <c r="B308" s="233" t="s">
        <v>940</v>
      </c>
      <c r="C308" s="11" t="s">
        <v>892</v>
      </c>
      <c r="D308" s="5"/>
      <c r="E308" s="190"/>
      <c r="F308" s="14"/>
      <c r="G308" s="12"/>
      <c r="H308" s="14"/>
      <c r="I308" s="12"/>
      <c r="J308" s="200"/>
      <c r="K308" s="13"/>
    </row>
    <row r="309" spans="1:11" ht="9.75" customHeight="1">
      <c r="A309" s="4">
        <f>A307+1</f>
        <v>149</v>
      </c>
      <c r="B309" s="206" t="s">
        <v>412</v>
      </c>
      <c r="C309" s="11" t="s">
        <v>645</v>
      </c>
      <c r="D309" s="5" t="s">
        <v>1775</v>
      </c>
      <c r="E309" s="190">
        <v>1.45</v>
      </c>
      <c r="F309" s="14"/>
      <c r="G309" s="12">
        <f>E309*F309</f>
        <v>0</v>
      </c>
      <c r="H309" s="14"/>
      <c r="I309" s="12">
        <f>E309*H309</f>
        <v>0</v>
      </c>
      <c r="J309" s="200">
        <v>1.601311024</v>
      </c>
      <c r="K309" s="13">
        <f>E309*J309</f>
        <v>2.3219009847999996</v>
      </c>
    </row>
    <row r="310" spans="1:11" ht="9.75" customHeight="1">
      <c r="A310" s="4"/>
      <c r="B310" s="233" t="s">
        <v>969</v>
      </c>
      <c r="C310" s="11" t="s">
        <v>970</v>
      </c>
      <c r="D310" s="5"/>
      <c r="E310" s="190"/>
      <c r="F310" s="14"/>
      <c r="G310" s="12"/>
      <c r="H310" s="14"/>
      <c r="I310" s="12"/>
      <c r="J310" s="200"/>
      <c r="K310" s="13"/>
    </row>
    <row r="311" spans="1:11" ht="9.75" customHeight="1">
      <c r="A311" s="4">
        <f>A309+1</f>
        <v>150</v>
      </c>
      <c r="B311" s="206" t="s">
        <v>416</v>
      </c>
      <c r="C311" s="11" t="s">
        <v>649</v>
      </c>
      <c r="D311" s="5" t="s">
        <v>1779</v>
      </c>
      <c r="E311" s="190">
        <v>211.6</v>
      </c>
      <c r="F311" s="14"/>
      <c r="G311" s="12">
        <f>E311*F311</f>
        <v>0</v>
      </c>
      <c r="H311" s="14"/>
      <c r="I311" s="12">
        <f>E311*H311</f>
        <v>0</v>
      </c>
      <c r="J311" s="200">
        <v>0.059</v>
      </c>
      <c r="K311" s="13">
        <f>E311*J311</f>
        <v>12.484399999999999</v>
      </c>
    </row>
    <row r="312" spans="1:11" ht="9.75" customHeight="1">
      <c r="A312" s="4"/>
      <c r="B312" s="206"/>
      <c r="C312" s="11" t="s">
        <v>701</v>
      </c>
      <c r="D312" s="5"/>
      <c r="E312" s="190"/>
      <c r="F312" s="14"/>
      <c r="G312" s="12"/>
      <c r="H312" s="14"/>
      <c r="I312" s="12"/>
      <c r="J312" s="200"/>
      <c r="K312" s="13"/>
    </row>
    <row r="313" spans="1:11" ht="9.75" customHeight="1">
      <c r="A313" s="4"/>
      <c r="B313" s="206"/>
      <c r="C313" s="11" t="s">
        <v>702</v>
      </c>
      <c r="D313" s="5"/>
      <c r="E313" s="190"/>
      <c r="F313" s="14"/>
      <c r="G313" s="12"/>
      <c r="H313" s="14"/>
      <c r="I313" s="12"/>
      <c r="J313" s="200"/>
      <c r="K313" s="13"/>
    </row>
    <row r="314" spans="1:11" ht="9.75" customHeight="1">
      <c r="A314" s="4"/>
      <c r="B314" s="233" t="s">
        <v>709</v>
      </c>
      <c r="C314" s="11" t="s">
        <v>703</v>
      </c>
      <c r="D314" s="5"/>
      <c r="E314" s="190"/>
      <c r="F314" s="14"/>
      <c r="G314" s="12"/>
      <c r="H314" s="14"/>
      <c r="I314" s="12"/>
      <c r="J314" s="200"/>
      <c r="K314" s="13"/>
    </row>
    <row r="315" spans="1:11" ht="9.75" customHeight="1">
      <c r="A315" s="4"/>
      <c r="B315" s="206"/>
      <c r="C315" s="11" t="s">
        <v>704</v>
      </c>
      <c r="D315" s="5"/>
      <c r="E315" s="190"/>
      <c r="F315" s="14"/>
      <c r="G315" s="12"/>
      <c r="H315" s="14"/>
      <c r="I315" s="12"/>
      <c r="J315" s="200"/>
      <c r="K315" s="13"/>
    </row>
    <row r="316" spans="1:11" ht="9.75" customHeight="1">
      <c r="A316" s="4"/>
      <c r="B316" s="206"/>
      <c r="C316" s="11" t="s">
        <v>705</v>
      </c>
      <c r="D316" s="5"/>
      <c r="E316" s="190"/>
      <c r="F316" s="14"/>
      <c r="G316" s="12"/>
      <c r="H316" s="14"/>
      <c r="I316" s="12"/>
      <c r="J316" s="200"/>
      <c r="K316" s="13"/>
    </row>
    <row r="317" spans="1:11" ht="9.75" customHeight="1">
      <c r="A317" s="4"/>
      <c r="B317" s="233" t="s">
        <v>710</v>
      </c>
      <c r="C317" s="11" t="s">
        <v>706</v>
      </c>
      <c r="D317" s="5"/>
      <c r="E317" s="190"/>
      <c r="F317" s="14"/>
      <c r="G317" s="12"/>
      <c r="H317" s="14"/>
      <c r="I317" s="12"/>
      <c r="J317" s="200"/>
      <c r="K317" s="13"/>
    </row>
    <row r="318" spans="1:11" ht="9.75" customHeight="1">
      <c r="A318" s="4"/>
      <c r="B318" s="206"/>
      <c r="C318" s="11" t="s">
        <v>707</v>
      </c>
      <c r="D318" s="5"/>
      <c r="E318" s="190"/>
      <c r="F318" s="14"/>
      <c r="G318" s="12"/>
      <c r="H318" s="14"/>
      <c r="I318" s="12"/>
      <c r="J318" s="200"/>
      <c r="K318" s="13"/>
    </row>
    <row r="319" spans="1:11" ht="9.75" customHeight="1">
      <c r="A319" s="4"/>
      <c r="B319" s="206"/>
      <c r="C319" s="11" t="s">
        <v>708</v>
      </c>
      <c r="D319" s="5"/>
      <c r="E319" s="190"/>
      <c r="F319" s="14"/>
      <c r="G319" s="12"/>
      <c r="H319" s="14"/>
      <c r="I319" s="12"/>
      <c r="J319" s="200"/>
      <c r="K319" s="13"/>
    </row>
    <row r="320" spans="1:11" ht="9.75" customHeight="1">
      <c r="A320" s="4">
        <f>A311+1</f>
        <v>151</v>
      </c>
      <c r="B320" s="206" t="s">
        <v>417</v>
      </c>
      <c r="C320" s="11" t="s">
        <v>650</v>
      </c>
      <c r="D320" s="5" t="s">
        <v>1780</v>
      </c>
      <c r="E320" s="190">
        <v>1</v>
      </c>
      <c r="F320" s="14"/>
      <c r="G320" s="12">
        <f>E320*F320</f>
        <v>0</v>
      </c>
      <c r="H320" s="14"/>
      <c r="I320" s="12">
        <f>E320*H320</f>
        <v>0</v>
      </c>
      <c r="J320" s="200">
        <v>0.350366032</v>
      </c>
      <c r="K320" s="13">
        <f>E320*J320</f>
        <v>0.350366032</v>
      </c>
    </row>
    <row r="321" spans="1:11" ht="9.75" customHeight="1">
      <c r="A321" s="4">
        <f>A320+1</f>
        <v>152</v>
      </c>
      <c r="B321" s="206" t="s">
        <v>1734</v>
      </c>
      <c r="C321" s="11" t="s">
        <v>37</v>
      </c>
      <c r="D321" s="5" t="s">
        <v>1780</v>
      </c>
      <c r="E321" s="190">
        <v>3</v>
      </c>
      <c r="F321" s="14"/>
      <c r="G321" s="12">
        <f>E321*F321</f>
        <v>0</v>
      </c>
      <c r="H321" s="14"/>
      <c r="I321" s="12">
        <f>E321*H321</f>
        <v>0</v>
      </c>
      <c r="J321" s="200">
        <v>0.437366032</v>
      </c>
      <c r="K321" s="13">
        <f>E321*J321</f>
        <v>1.3120980960000002</v>
      </c>
    </row>
    <row r="322" spans="1:11" ht="9.75" customHeight="1">
      <c r="A322" s="4">
        <f>A321+1</f>
        <v>153</v>
      </c>
      <c r="B322" s="206" t="s">
        <v>418</v>
      </c>
      <c r="C322" s="11" t="s">
        <v>651</v>
      </c>
      <c r="D322" s="5" t="s">
        <v>1780</v>
      </c>
      <c r="E322" s="190">
        <v>1</v>
      </c>
      <c r="F322" s="14"/>
      <c r="G322" s="12">
        <f>E322*F322</f>
        <v>0</v>
      </c>
      <c r="H322" s="14"/>
      <c r="I322" s="12">
        <f>E322*H322</f>
        <v>0</v>
      </c>
      <c r="J322" s="200">
        <v>0.004</v>
      </c>
      <c r="K322" s="13">
        <f>E322*J322</f>
        <v>0.004</v>
      </c>
    </row>
    <row r="323" spans="1:11" ht="12.75" customHeight="1" thickBot="1">
      <c r="A323" s="161"/>
      <c r="B323" s="162">
        <v>96</v>
      </c>
      <c r="C323" s="162" t="s">
        <v>1553</v>
      </c>
      <c r="D323" s="163"/>
      <c r="E323" s="193"/>
      <c r="F323" s="164"/>
      <c r="G323" s="197">
        <f>SUM(G267:G322)</f>
        <v>0</v>
      </c>
      <c r="H323" s="164"/>
      <c r="I323" s="197">
        <f>SUM(I267:I322)</f>
        <v>0</v>
      </c>
      <c r="J323" s="203"/>
      <c r="K323" s="165">
        <f>SUM(K267:K322)</f>
        <v>59.588155931521264</v>
      </c>
    </row>
    <row r="324" spans="1:11" ht="15" customHeight="1" thickBot="1">
      <c r="A324" s="1"/>
      <c r="B324" s="1"/>
      <c r="C324" s="1"/>
      <c r="D324" s="1"/>
      <c r="E324" s="184"/>
      <c r="F324" s="1"/>
      <c r="G324" s="1"/>
      <c r="H324" s="217"/>
      <c r="I324" s="1"/>
      <c r="J324" s="171"/>
      <c r="K324" s="1"/>
    </row>
    <row r="325" spans="1:11" ht="12.75" customHeight="1" thickTop="1">
      <c r="A325" s="29" t="s">
        <v>1512</v>
      </c>
      <c r="B325" s="30"/>
      <c r="C325" s="30"/>
      <c r="D325" s="31"/>
      <c r="E325" s="185"/>
      <c r="F325" s="32" t="s">
        <v>1532</v>
      </c>
      <c r="G325" s="32"/>
      <c r="H325" s="219"/>
      <c r="I325" s="33"/>
      <c r="J325" s="172" t="s">
        <v>1529</v>
      </c>
      <c r="K325" s="34"/>
    </row>
    <row r="326" spans="1:11" ht="12.75" customHeight="1">
      <c r="A326" s="35" t="s">
        <v>1514</v>
      </c>
      <c r="B326" s="5" t="s">
        <v>1510</v>
      </c>
      <c r="C326" s="5" t="s">
        <v>1511</v>
      </c>
      <c r="D326" s="10" t="s">
        <v>1534</v>
      </c>
      <c r="E326" s="186" t="s">
        <v>1515</v>
      </c>
      <c r="F326" s="9" t="s">
        <v>1530</v>
      </c>
      <c r="G326" s="8"/>
      <c r="H326" s="220" t="s">
        <v>1531</v>
      </c>
      <c r="I326" s="8"/>
      <c r="J326" s="173"/>
      <c r="K326" s="36"/>
    </row>
    <row r="327" spans="1:11" ht="12.75" customHeight="1">
      <c r="A327" s="35" t="s">
        <v>1513</v>
      </c>
      <c r="B327" s="5"/>
      <c r="C327" s="5"/>
      <c r="D327" s="10"/>
      <c r="E327" s="187"/>
      <c r="F327" s="6" t="s">
        <v>1516</v>
      </c>
      <c r="G327" s="7" t="s">
        <v>1517</v>
      </c>
      <c r="H327" s="221" t="s">
        <v>1516</v>
      </c>
      <c r="I327" s="7" t="s">
        <v>1517</v>
      </c>
      <c r="J327" s="174" t="s">
        <v>1516</v>
      </c>
      <c r="K327" s="37" t="s">
        <v>1517</v>
      </c>
    </row>
    <row r="328" spans="1:11" ht="12.75" customHeight="1" thickBot="1">
      <c r="A328" s="38" t="s">
        <v>1518</v>
      </c>
      <c r="B328" s="39" t="s">
        <v>1519</v>
      </c>
      <c r="C328" s="39" t="s">
        <v>1520</v>
      </c>
      <c r="D328" s="40" t="s">
        <v>1521</v>
      </c>
      <c r="E328" s="188" t="s">
        <v>1522</v>
      </c>
      <c r="F328" s="40" t="s">
        <v>1523</v>
      </c>
      <c r="G328" s="39" t="s">
        <v>1524</v>
      </c>
      <c r="H328" s="222" t="s">
        <v>1525</v>
      </c>
      <c r="I328" s="39" t="s">
        <v>1526</v>
      </c>
      <c r="J328" s="175" t="s">
        <v>1527</v>
      </c>
      <c r="K328" s="41" t="s">
        <v>1528</v>
      </c>
    </row>
    <row r="329" spans="1:11" ht="15" customHeight="1" thickTop="1">
      <c r="A329" s="114"/>
      <c r="B329" s="115"/>
      <c r="C329" s="116" t="s">
        <v>1588</v>
      </c>
      <c r="D329" s="117"/>
      <c r="E329" s="194"/>
      <c r="F329" s="117"/>
      <c r="G329" s="119"/>
      <c r="H329" s="225"/>
      <c r="I329" s="119"/>
      <c r="J329" s="180"/>
      <c r="K329" s="118"/>
    </row>
    <row r="330" spans="1:11" ht="15" customHeight="1">
      <c r="A330" s="15"/>
      <c r="B330" s="28"/>
      <c r="C330" s="19" t="s">
        <v>1590</v>
      </c>
      <c r="D330" s="17"/>
      <c r="E330" s="186"/>
      <c r="F330" s="17"/>
      <c r="G330" s="204"/>
      <c r="H330" s="224"/>
      <c r="I330" s="204"/>
      <c r="J330" s="199"/>
      <c r="K330" s="18"/>
    </row>
    <row r="331" spans="1:11" ht="9.75" customHeight="1">
      <c r="A331" s="4">
        <f>A322+1</f>
        <v>154</v>
      </c>
      <c r="B331" s="206" t="s">
        <v>1742</v>
      </c>
      <c r="C331" s="11" t="s">
        <v>42</v>
      </c>
      <c r="D331" s="5" t="s">
        <v>1779</v>
      </c>
      <c r="E331" s="190">
        <v>182.02</v>
      </c>
      <c r="F331" s="14"/>
      <c r="G331" s="12">
        <f aca="true" t="shared" si="32" ref="G331:G352">E331*F331</f>
        <v>0</v>
      </c>
      <c r="H331" s="14"/>
      <c r="I331" s="12">
        <f aca="true" t="shared" si="33" ref="I331:I352">E331*H331</f>
        <v>0</v>
      </c>
      <c r="J331" s="200">
        <v>0</v>
      </c>
      <c r="K331" s="13">
        <f>E331*J331</f>
        <v>0</v>
      </c>
    </row>
    <row r="332" spans="1:11" ht="9.75" customHeight="1">
      <c r="A332" s="4"/>
      <c r="B332" s="206"/>
      <c r="C332" s="11" t="s">
        <v>1010</v>
      </c>
      <c r="D332" s="5"/>
      <c r="E332" s="190"/>
      <c r="F332" s="14"/>
      <c r="G332" s="12"/>
      <c r="H332" s="14"/>
      <c r="I332" s="12"/>
      <c r="J332" s="200"/>
      <c r="K332" s="13"/>
    </row>
    <row r="333" spans="1:11" ht="9.75" customHeight="1">
      <c r="A333" s="4"/>
      <c r="B333" s="206"/>
      <c r="C333" s="11" t="s">
        <v>1007</v>
      </c>
      <c r="D333" s="5"/>
      <c r="E333" s="190"/>
      <c r="F333" s="14"/>
      <c r="G333" s="12"/>
      <c r="H333" s="14"/>
      <c r="I333" s="12"/>
      <c r="J333" s="200"/>
      <c r="K333" s="13"/>
    </row>
    <row r="334" spans="1:11" ht="9.75" customHeight="1">
      <c r="A334" s="4"/>
      <c r="B334" s="206"/>
      <c r="C334" s="11" t="s">
        <v>1011</v>
      </c>
      <c r="D334" s="5"/>
      <c r="E334" s="190"/>
      <c r="F334" s="14"/>
      <c r="G334" s="12"/>
      <c r="H334" s="14"/>
      <c r="I334" s="12"/>
      <c r="J334" s="200"/>
      <c r="K334" s="13"/>
    </row>
    <row r="335" spans="1:11" ht="9.75" customHeight="1">
      <c r="A335" s="4"/>
      <c r="B335" s="206"/>
      <c r="C335" s="11" t="s">
        <v>1009</v>
      </c>
      <c r="D335" s="5"/>
      <c r="E335" s="190"/>
      <c r="F335" s="14"/>
      <c r="G335" s="12"/>
      <c r="H335" s="14"/>
      <c r="I335" s="12"/>
      <c r="J335" s="200"/>
      <c r="K335" s="13"/>
    </row>
    <row r="336" spans="1:11" ht="9.75" customHeight="1">
      <c r="A336" s="4"/>
      <c r="B336" s="206"/>
      <c r="C336" s="11" t="s">
        <v>1012</v>
      </c>
      <c r="D336" s="5"/>
      <c r="E336" s="190"/>
      <c r="F336" s="14"/>
      <c r="G336" s="12"/>
      <c r="H336" s="14"/>
      <c r="I336" s="12"/>
      <c r="J336" s="200"/>
      <c r="K336" s="13"/>
    </row>
    <row r="337" spans="1:11" ht="9.75" customHeight="1">
      <c r="A337" s="4">
        <f>A331+1</f>
        <v>155</v>
      </c>
      <c r="B337" s="206" t="s">
        <v>1743</v>
      </c>
      <c r="C337" s="11" t="s">
        <v>43</v>
      </c>
      <c r="D337" s="5" t="s">
        <v>1684</v>
      </c>
      <c r="E337" s="190">
        <v>0.046</v>
      </c>
      <c r="F337" s="14"/>
      <c r="G337" s="12">
        <f t="shared" si="32"/>
        <v>0</v>
      </c>
      <c r="H337" s="14"/>
      <c r="I337" s="12">
        <f t="shared" si="33"/>
        <v>0</v>
      </c>
      <c r="J337" s="200">
        <v>1</v>
      </c>
      <c r="K337" s="13">
        <f aca="true" t="shared" si="34" ref="K337:K351">E337*J337</f>
        <v>0.046</v>
      </c>
    </row>
    <row r="338" spans="1:11" ht="9.75" customHeight="1">
      <c r="A338" s="4">
        <f>A337+1</f>
        <v>156</v>
      </c>
      <c r="B338" s="206" t="s">
        <v>1744</v>
      </c>
      <c r="C338" s="11" t="s">
        <v>44</v>
      </c>
      <c r="D338" s="5" t="s">
        <v>1779</v>
      </c>
      <c r="E338" s="190">
        <v>364.04</v>
      </c>
      <c r="F338" s="14"/>
      <c r="G338" s="12">
        <f t="shared" si="32"/>
        <v>0</v>
      </c>
      <c r="H338" s="14"/>
      <c r="I338" s="12">
        <f t="shared" si="33"/>
        <v>0</v>
      </c>
      <c r="J338" s="200">
        <v>0.000398200000001</v>
      </c>
      <c r="K338" s="13">
        <f t="shared" si="34"/>
        <v>0.14496072800036405</v>
      </c>
    </row>
    <row r="339" spans="1:11" ht="9.75" customHeight="1">
      <c r="A339" s="4"/>
      <c r="B339" s="206"/>
      <c r="C339" s="11" t="s">
        <v>1013</v>
      </c>
      <c r="D339" s="5"/>
      <c r="E339" s="190"/>
      <c r="F339" s="14"/>
      <c r="G339" s="12"/>
      <c r="H339" s="14"/>
      <c r="I339" s="12"/>
      <c r="J339" s="200"/>
      <c r="K339" s="13"/>
    </row>
    <row r="340" spans="1:11" ht="9.75" customHeight="1">
      <c r="A340" s="4">
        <f>A338+1</f>
        <v>157</v>
      </c>
      <c r="B340" s="206" t="s">
        <v>419</v>
      </c>
      <c r="C340" s="11" t="s">
        <v>652</v>
      </c>
      <c r="D340" s="5" t="s">
        <v>1779</v>
      </c>
      <c r="E340" s="190">
        <v>200.22</v>
      </c>
      <c r="F340" s="14"/>
      <c r="G340" s="12">
        <f t="shared" si="32"/>
        <v>0</v>
      </c>
      <c r="H340" s="14"/>
      <c r="I340" s="12">
        <f t="shared" si="33"/>
        <v>0</v>
      </c>
      <c r="J340" s="200">
        <v>0.0045</v>
      </c>
      <c r="K340" s="13">
        <f t="shared" si="34"/>
        <v>0.90099</v>
      </c>
    </row>
    <row r="341" spans="1:11" ht="9.75" customHeight="1">
      <c r="A341" s="4">
        <f>A340+1</f>
        <v>158</v>
      </c>
      <c r="B341" s="206" t="s">
        <v>420</v>
      </c>
      <c r="C341" s="11" t="s">
        <v>653</v>
      </c>
      <c r="D341" s="5" t="s">
        <v>1779</v>
      </c>
      <c r="E341" s="190">
        <v>200.22</v>
      </c>
      <c r="F341" s="14"/>
      <c r="G341" s="12">
        <f t="shared" si="32"/>
        <v>0</v>
      </c>
      <c r="H341" s="14"/>
      <c r="I341" s="12">
        <f t="shared" si="33"/>
        <v>0</v>
      </c>
      <c r="J341" s="200">
        <v>0.0048</v>
      </c>
      <c r="K341" s="13">
        <f t="shared" si="34"/>
        <v>0.9610559999999999</v>
      </c>
    </row>
    <row r="342" spans="1:11" ht="9.75" customHeight="1">
      <c r="A342" s="4"/>
      <c r="B342" s="206"/>
      <c r="C342" s="11" t="s">
        <v>1014</v>
      </c>
      <c r="D342" s="5"/>
      <c r="E342" s="190"/>
      <c r="F342" s="14"/>
      <c r="G342" s="12"/>
      <c r="H342" s="14"/>
      <c r="I342" s="12"/>
      <c r="J342" s="200"/>
      <c r="K342" s="13"/>
    </row>
    <row r="343" spans="1:11" ht="9.75" customHeight="1">
      <c r="A343" s="4">
        <f>A341+1</f>
        <v>159</v>
      </c>
      <c r="B343" s="206" t="s">
        <v>1745</v>
      </c>
      <c r="C343" s="11" t="s">
        <v>330</v>
      </c>
      <c r="D343" s="5" t="s">
        <v>1779</v>
      </c>
      <c r="E343" s="190">
        <v>8.37</v>
      </c>
      <c r="F343" s="14"/>
      <c r="G343" s="12">
        <f t="shared" si="32"/>
        <v>0</v>
      </c>
      <c r="H343" s="14"/>
      <c r="I343" s="12">
        <f t="shared" si="33"/>
        <v>0</v>
      </c>
      <c r="J343" s="200">
        <v>0.00405</v>
      </c>
      <c r="K343" s="13">
        <f t="shared" si="34"/>
        <v>0.0338985</v>
      </c>
    </row>
    <row r="344" spans="1:11" ht="9.75" customHeight="1">
      <c r="A344" s="4"/>
      <c r="B344" s="206"/>
      <c r="C344" s="11" t="s">
        <v>887</v>
      </c>
      <c r="D344" s="5"/>
      <c r="E344" s="190"/>
      <c r="F344" s="14"/>
      <c r="G344" s="12"/>
      <c r="H344" s="14"/>
      <c r="I344" s="12"/>
      <c r="J344" s="200"/>
      <c r="K344" s="13"/>
    </row>
    <row r="345" spans="1:11" ht="9.75" customHeight="1">
      <c r="A345" s="4">
        <f>A343+1</f>
        <v>160</v>
      </c>
      <c r="B345" s="206" t="s">
        <v>1746</v>
      </c>
      <c r="C345" s="11" t="s">
        <v>654</v>
      </c>
      <c r="D345" s="5" t="s">
        <v>1779</v>
      </c>
      <c r="E345" s="190">
        <v>15.05</v>
      </c>
      <c r="F345" s="14"/>
      <c r="G345" s="12">
        <f t="shared" si="32"/>
        <v>0</v>
      </c>
      <c r="H345" s="14"/>
      <c r="I345" s="12">
        <f t="shared" si="33"/>
        <v>0</v>
      </c>
      <c r="J345" s="200">
        <v>0.004244192</v>
      </c>
      <c r="K345" s="13">
        <f t="shared" si="34"/>
        <v>0.0638750896</v>
      </c>
    </row>
    <row r="346" spans="1:11" ht="9.75" customHeight="1">
      <c r="A346" s="4"/>
      <c r="B346" s="206"/>
      <c r="C346" s="11" t="s">
        <v>888</v>
      </c>
      <c r="D346" s="5"/>
      <c r="E346" s="190"/>
      <c r="F346" s="14"/>
      <c r="G346" s="12"/>
      <c r="H346" s="14"/>
      <c r="I346" s="12"/>
      <c r="J346" s="200"/>
      <c r="K346" s="13"/>
    </row>
    <row r="347" spans="1:11" ht="9.75" customHeight="1">
      <c r="A347" s="4"/>
      <c r="B347" s="206"/>
      <c r="C347" s="11" t="s">
        <v>889</v>
      </c>
      <c r="D347" s="5"/>
      <c r="E347" s="190"/>
      <c r="F347" s="14"/>
      <c r="G347" s="12"/>
      <c r="H347" s="14"/>
      <c r="I347" s="12"/>
      <c r="J347" s="200"/>
      <c r="K347" s="13"/>
    </row>
    <row r="348" spans="1:11" ht="9.75" customHeight="1">
      <c r="A348" s="4"/>
      <c r="B348" s="206"/>
      <c r="C348" s="11" t="s">
        <v>807</v>
      </c>
      <c r="D348" s="5"/>
      <c r="E348" s="190"/>
      <c r="F348" s="14"/>
      <c r="G348" s="12">
        <f t="shared" si="32"/>
        <v>0</v>
      </c>
      <c r="H348" s="14"/>
      <c r="I348" s="12">
        <f t="shared" si="33"/>
        <v>0</v>
      </c>
      <c r="J348" s="200"/>
      <c r="K348" s="13">
        <f t="shared" si="34"/>
        <v>0</v>
      </c>
    </row>
    <row r="349" spans="1:11" ht="9.75" customHeight="1">
      <c r="A349" s="4">
        <f>A345+1</f>
        <v>161</v>
      </c>
      <c r="B349" s="206" t="s">
        <v>529</v>
      </c>
      <c r="C349" s="11" t="s">
        <v>655</v>
      </c>
      <c r="D349" s="5" t="s">
        <v>1779</v>
      </c>
      <c r="E349" s="190">
        <v>75</v>
      </c>
      <c r="F349" s="14"/>
      <c r="G349" s="12">
        <f t="shared" si="32"/>
        <v>0</v>
      </c>
      <c r="H349" s="14"/>
      <c r="I349" s="12">
        <f t="shared" si="33"/>
        <v>0</v>
      </c>
      <c r="J349" s="200">
        <v>0.000187392</v>
      </c>
      <c r="K349" s="13">
        <f t="shared" si="34"/>
        <v>0.014054400000000002</v>
      </c>
    </row>
    <row r="350" spans="1:11" ht="9.75" customHeight="1">
      <c r="A350" s="4">
        <f>A349+1</f>
        <v>162</v>
      </c>
      <c r="B350" s="206" t="s">
        <v>530</v>
      </c>
      <c r="C350" s="11" t="s">
        <v>656</v>
      </c>
      <c r="D350" s="5" t="s">
        <v>1779</v>
      </c>
      <c r="E350" s="190">
        <v>75</v>
      </c>
      <c r="F350" s="14"/>
      <c r="G350" s="12">
        <f t="shared" si="32"/>
        <v>0</v>
      </c>
      <c r="H350" s="14"/>
      <c r="I350" s="12">
        <f t="shared" si="33"/>
        <v>0</v>
      </c>
      <c r="J350" s="200">
        <v>0.00058</v>
      </c>
      <c r="K350" s="13">
        <f t="shared" si="34"/>
        <v>0.0435</v>
      </c>
    </row>
    <row r="351" spans="1:11" ht="9.75" customHeight="1">
      <c r="A351" s="4">
        <f>A350+1</f>
        <v>163</v>
      </c>
      <c r="B351" s="206" t="s">
        <v>531</v>
      </c>
      <c r="C351" s="11" t="s">
        <v>949</v>
      </c>
      <c r="D351" s="5" t="s">
        <v>1777</v>
      </c>
      <c r="E351" s="190">
        <v>75</v>
      </c>
      <c r="F351" s="14"/>
      <c r="G351" s="12">
        <f t="shared" si="32"/>
        <v>0</v>
      </c>
      <c r="H351" s="14"/>
      <c r="I351" s="12">
        <f t="shared" si="33"/>
        <v>0</v>
      </c>
      <c r="J351" s="200">
        <v>3.335E-05</v>
      </c>
      <c r="K351" s="13">
        <f t="shared" si="34"/>
        <v>0.00250125</v>
      </c>
    </row>
    <row r="352" spans="1:11" ht="9.75" customHeight="1">
      <c r="A352" s="4">
        <f>A351+1</f>
        <v>164</v>
      </c>
      <c r="B352" s="206" t="s">
        <v>1686</v>
      </c>
      <c r="C352" s="11" t="s">
        <v>1687</v>
      </c>
      <c r="D352" s="5" t="s">
        <v>1684</v>
      </c>
      <c r="E352" s="13">
        <f>K353</f>
        <v>2.2108359676003637</v>
      </c>
      <c r="F352" s="14"/>
      <c r="G352" s="12">
        <f t="shared" si="32"/>
        <v>0</v>
      </c>
      <c r="H352" s="14"/>
      <c r="I352" s="12">
        <f t="shared" si="33"/>
        <v>0</v>
      </c>
      <c r="J352" s="200">
        <v>0</v>
      </c>
      <c r="K352" s="13"/>
    </row>
    <row r="353" spans="1:11" ht="12.75" customHeight="1">
      <c r="A353" s="20"/>
      <c r="B353" s="207">
        <v>711</v>
      </c>
      <c r="C353" s="21" t="s">
        <v>1591</v>
      </c>
      <c r="D353" s="22"/>
      <c r="E353" s="191"/>
      <c r="F353" s="23"/>
      <c r="G353" s="195">
        <f>SUM(G331:G352)</f>
        <v>0</v>
      </c>
      <c r="H353" s="23"/>
      <c r="I353" s="195">
        <f>SUM(I331:I352)</f>
        <v>0</v>
      </c>
      <c r="J353" s="201"/>
      <c r="K353" s="42">
        <f>SUM(K331:K352)</f>
        <v>2.2108359676003637</v>
      </c>
    </row>
    <row r="354" spans="1:11" ht="15" customHeight="1">
      <c r="A354" s="15"/>
      <c r="B354" s="213"/>
      <c r="C354" s="19" t="s">
        <v>1592</v>
      </c>
      <c r="D354" s="17"/>
      <c r="E354" s="186"/>
      <c r="F354" s="17"/>
      <c r="G354" s="16"/>
      <c r="H354" s="224"/>
      <c r="I354" s="16"/>
      <c r="J354" s="199"/>
      <c r="K354" s="18"/>
    </row>
    <row r="355" spans="1:11" ht="9.75" customHeight="1">
      <c r="A355" s="4">
        <f>A352+1</f>
        <v>165</v>
      </c>
      <c r="B355" s="206"/>
      <c r="C355" s="11"/>
      <c r="D355" s="5"/>
      <c r="E355" s="190"/>
      <c r="F355" s="14"/>
      <c r="G355" s="12">
        <f>E355*F355</f>
        <v>0</v>
      </c>
      <c r="H355" s="14"/>
      <c r="I355" s="12">
        <f>E355*H355</f>
        <v>0</v>
      </c>
      <c r="J355" s="200"/>
      <c r="K355" s="13">
        <f>E355*J355</f>
        <v>0</v>
      </c>
    </row>
    <row r="356" spans="1:11" ht="9.75" customHeight="1">
      <c r="A356" s="4">
        <f>A355+1</f>
        <v>166</v>
      </c>
      <c r="B356" s="206"/>
      <c r="C356" s="11"/>
      <c r="D356" s="5"/>
      <c r="E356" s="190"/>
      <c r="F356" s="14"/>
      <c r="G356" s="12">
        <f>E356*F356</f>
        <v>0</v>
      </c>
      <c r="H356" s="14"/>
      <c r="I356" s="12">
        <f>E356*H356</f>
        <v>0</v>
      </c>
      <c r="J356" s="200"/>
      <c r="K356" s="13">
        <f>E356*J356</f>
        <v>0</v>
      </c>
    </row>
    <row r="357" spans="1:11" ht="9.75" customHeight="1">
      <c r="A357" s="4">
        <f>A356+1</f>
        <v>167</v>
      </c>
      <c r="B357" s="206" t="s">
        <v>1688</v>
      </c>
      <c r="C357" s="11" t="s">
        <v>1689</v>
      </c>
      <c r="D357" s="5" t="s">
        <v>1684</v>
      </c>
      <c r="E357" s="13">
        <f>K358</f>
        <v>0</v>
      </c>
      <c r="F357" s="14"/>
      <c r="G357" s="12">
        <f>E357*F357</f>
        <v>0</v>
      </c>
      <c r="H357" s="14"/>
      <c r="I357" s="12">
        <f>E357*H357</f>
        <v>0</v>
      </c>
      <c r="J357" s="200">
        <v>0</v>
      </c>
      <c r="K357" s="13"/>
    </row>
    <row r="358" spans="1:11" ht="12.75" customHeight="1">
      <c r="A358" s="24"/>
      <c r="B358" s="207">
        <v>712</v>
      </c>
      <c r="C358" s="25" t="s">
        <v>1593</v>
      </c>
      <c r="D358" s="26"/>
      <c r="E358" s="192"/>
      <c r="F358" s="27"/>
      <c r="G358" s="196">
        <f>SUM(G355:G357)</f>
        <v>0</v>
      </c>
      <c r="H358" s="27"/>
      <c r="I358" s="196">
        <f>SUM(I355:I357)</f>
        <v>0</v>
      </c>
      <c r="J358" s="202"/>
      <c r="K358" s="42">
        <f>SUM(K355:K357)</f>
        <v>0</v>
      </c>
    </row>
    <row r="359" spans="1:11" ht="15" customHeight="1">
      <c r="A359" s="15"/>
      <c r="B359" s="168"/>
      <c r="C359" s="19" t="s">
        <v>1594</v>
      </c>
      <c r="D359" s="17"/>
      <c r="E359" s="186"/>
      <c r="F359" s="17"/>
      <c r="G359" s="16"/>
      <c r="H359" s="224"/>
      <c r="I359" s="16"/>
      <c r="J359" s="199"/>
      <c r="K359" s="18"/>
    </row>
    <row r="360" spans="1:11" ht="9.75" customHeight="1">
      <c r="A360" s="4">
        <f>A357+1</f>
        <v>168</v>
      </c>
      <c r="B360" s="206" t="s">
        <v>421</v>
      </c>
      <c r="C360" s="11" t="s">
        <v>657</v>
      </c>
      <c r="D360" s="5" t="s">
        <v>1779</v>
      </c>
      <c r="E360" s="190">
        <v>40.03</v>
      </c>
      <c r="F360" s="14"/>
      <c r="G360" s="12">
        <f>E360*F360</f>
        <v>0</v>
      </c>
      <c r="H360" s="14"/>
      <c r="I360" s="12">
        <f>E360*H360</f>
        <v>0</v>
      </c>
      <c r="J360" s="200">
        <v>0</v>
      </c>
      <c r="K360" s="13">
        <f>E360*J360</f>
        <v>0</v>
      </c>
    </row>
    <row r="361" spans="1:11" ht="9.75" customHeight="1">
      <c r="A361" s="4">
        <f>A360+1</f>
        <v>169</v>
      </c>
      <c r="B361" s="206" t="s">
        <v>422</v>
      </c>
      <c r="C361" s="11" t="s">
        <v>658</v>
      </c>
      <c r="D361" s="5" t="s">
        <v>1779</v>
      </c>
      <c r="E361" s="190">
        <v>40.03</v>
      </c>
      <c r="F361" s="14"/>
      <c r="G361" s="12">
        <f>E361*F361</f>
        <v>0</v>
      </c>
      <c r="H361" s="14"/>
      <c r="I361" s="12">
        <f>E361*H361</f>
        <v>0</v>
      </c>
      <c r="J361" s="200">
        <v>7.5E-05</v>
      </c>
      <c r="K361" s="13">
        <f>E361*J361</f>
        <v>0.0030022499999999997</v>
      </c>
    </row>
    <row r="362" spans="1:11" ht="9.75" customHeight="1">
      <c r="A362" s="4"/>
      <c r="B362" s="206"/>
      <c r="C362" s="11" t="s">
        <v>943</v>
      </c>
      <c r="D362" s="5"/>
      <c r="E362" s="190"/>
      <c r="F362" s="14"/>
      <c r="G362" s="12"/>
      <c r="H362" s="14"/>
      <c r="I362" s="12"/>
      <c r="J362" s="200"/>
      <c r="K362" s="13"/>
    </row>
    <row r="363" spans="1:11" ht="9.75" customHeight="1">
      <c r="A363" s="4"/>
      <c r="B363" s="206"/>
      <c r="C363" s="11" t="s">
        <v>944</v>
      </c>
      <c r="D363" s="5"/>
      <c r="E363" s="190"/>
      <c r="F363" s="14"/>
      <c r="G363" s="12"/>
      <c r="H363" s="14"/>
      <c r="I363" s="12"/>
      <c r="J363" s="200"/>
      <c r="K363" s="13"/>
    </row>
    <row r="364" spans="1:11" ht="9.75" customHeight="1">
      <c r="A364" s="4">
        <f>A361+1</f>
        <v>170</v>
      </c>
      <c r="B364" s="206" t="s">
        <v>1747</v>
      </c>
      <c r="C364" s="11" t="s">
        <v>659</v>
      </c>
      <c r="D364" s="5" t="s">
        <v>1779</v>
      </c>
      <c r="E364" s="190">
        <v>142.49</v>
      </c>
      <c r="F364" s="14"/>
      <c r="G364" s="12">
        <f>E364*F364</f>
        <v>0</v>
      </c>
      <c r="H364" s="14"/>
      <c r="I364" s="12">
        <f>E364*H364</f>
        <v>0</v>
      </c>
      <c r="J364" s="200">
        <v>0</v>
      </c>
      <c r="K364" s="13">
        <f>E364*J364</f>
        <v>0</v>
      </c>
    </row>
    <row r="365" spans="1:11" ht="9.75" customHeight="1">
      <c r="A365" s="4">
        <f>A364+1</f>
        <v>171</v>
      </c>
      <c r="B365" s="206" t="s">
        <v>423</v>
      </c>
      <c r="C365" s="11" t="s">
        <v>660</v>
      </c>
      <c r="D365" s="5" t="s">
        <v>1779</v>
      </c>
      <c r="E365" s="190">
        <v>142.49</v>
      </c>
      <c r="F365" s="14"/>
      <c r="G365" s="12">
        <f>E365*F365</f>
        <v>0</v>
      </c>
      <c r="H365" s="14"/>
      <c r="I365" s="12">
        <f>E365*H365</f>
        <v>0</v>
      </c>
      <c r="J365" s="200">
        <v>0.003</v>
      </c>
      <c r="K365" s="13">
        <f>E365*J365</f>
        <v>0.42747</v>
      </c>
    </row>
    <row r="366" spans="1:11" ht="9.75" customHeight="1">
      <c r="A366" s="4"/>
      <c r="B366" s="206"/>
      <c r="C366" s="11" t="s">
        <v>1018</v>
      </c>
      <c r="D366" s="5"/>
      <c r="E366" s="190"/>
      <c r="F366" s="14"/>
      <c r="G366" s="12"/>
      <c r="H366" s="14"/>
      <c r="I366" s="12"/>
      <c r="J366" s="200"/>
      <c r="K366" s="13"/>
    </row>
    <row r="367" spans="1:11" ht="9.75" customHeight="1">
      <c r="A367" s="4"/>
      <c r="B367" s="206"/>
      <c r="C367" s="11" t="s">
        <v>1017</v>
      </c>
      <c r="D367" s="5"/>
      <c r="E367" s="190"/>
      <c r="F367" s="14"/>
      <c r="G367" s="12"/>
      <c r="H367" s="14"/>
      <c r="I367" s="12"/>
      <c r="J367" s="200"/>
      <c r="K367" s="13"/>
    </row>
    <row r="368" spans="1:11" ht="9.75" customHeight="1">
      <c r="A368" s="4"/>
      <c r="B368" s="206"/>
      <c r="C368" s="11" t="s">
        <v>1019</v>
      </c>
      <c r="D368" s="5"/>
      <c r="E368" s="190"/>
      <c r="F368" s="14"/>
      <c r="G368" s="12"/>
      <c r="H368" s="14"/>
      <c r="I368" s="12"/>
      <c r="J368" s="200"/>
      <c r="K368" s="13"/>
    </row>
    <row r="369" spans="1:11" ht="9.75" customHeight="1">
      <c r="A369" s="4"/>
      <c r="B369" s="206"/>
      <c r="C369" s="11" t="s">
        <v>1112</v>
      </c>
      <c r="D369" s="5"/>
      <c r="E369" s="190"/>
      <c r="F369" s="14"/>
      <c r="G369" s="12"/>
      <c r="H369" s="14"/>
      <c r="I369" s="12"/>
      <c r="J369" s="200"/>
      <c r="K369" s="13"/>
    </row>
    <row r="370" spans="1:11" ht="9.75" customHeight="1">
      <c r="A370" s="4"/>
      <c r="B370" s="206"/>
      <c r="C370" s="11" t="s">
        <v>1115</v>
      </c>
      <c r="D370" s="5"/>
      <c r="E370" s="190"/>
      <c r="F370" s="14"/>
      <c r="G370" s="12"/>
      <c r="H370" s="14"/>
      <c r="I370" s="12"/>
      <c r="J370" s="200"/>
      <c r="K370" s="13"/>
    </row>
    <row r="371" spans="1:11" ht="9.75" customHeight="1">
      <c r="A371" s="4"/>
      <c r="B371" s="206"/>
      <c r="C371" s="11" t="s">
        <v>1114</v>
      </c>
      <c r="D371" s="5"/>
      <c r="E371" s="190"/>
      <c r="F371" s="14"/>
      <c r="G371" s="12"/>
      <c r="H371" s="14"/>
      <c r="I371" s="12"/>
      <c r="J371" s="200"/>
      <c r="K371" s="13"/>
    </row>
    <row r="372" spans="1:11" ht="9.75" customHeight="1">
      <c r="A372" s="4"/>
      <c r="B372" s="206"/>
      <c r="C372" s="11" t="s">
        <v>1113</v>
      </c>
      <c r="D372" s="5"/>
      <c r="E372" s="190"/>
      <c r="F372" s="14"/>
      <c r="G372" s="12"/>
      <c r="H372" s="14"/>
      <c r="I372" s="12"/>
      <c r="J372" s="200"/>
      <c r="K372" s="13"/>
    </row>
    <row r="373" spans="1:11" ht="9.75" customHeight="1">
      <c r="A373" s="4">
        <f>A365+1</f>
        <v>172</v>
      </c>
      <c r="B373" s="206" t="s">
        <v>1747</v>
      </c>
      <c r="C373" s="11" t="s">
        <v>659</v>
      </c>
      <c r="D373" s="5" t="s">
        <v>1779</v>
      </c>
      <c r="E373" s="190">
        <v>112.51</v>
      </c>
      <c r="F373" s="14"/>
      <c r="G373" s="12">
        <f>E373*F373</f>
        <v>0</v>
      </c>
      <c r="H373" s="14"/>
      <c r="I373" s="12">
        <f>E373*H373</f>
        <v>0</v>
      </c>
      <c r="J373" s="200">
        <v>0</v>
      </c>
      <c r="K373" s="13">
        <f>E373*J373</f>
        <v>0</v>
      </c>
    </row>
    <row r="374" spans="1:11" ht="9.75" customHeight="1">
      <c r="A374" s="4">
        <f>A373+1</f>
        <v>173</v>
      </c>
      <c r="B374" s="206" t="s">
        <v>424</v>
      </c>
      <c r="C374" s="11" t="s">
        <v>661</v>
      </c>
      <c r="D374" s="5" t="s">
        <v>1779</v>
      </c>
      <c r="E374" s="190">
        <v>112.51</v>
      </c>
      <c r="F374" s="14"/>
      <c r="G374" s="12">
        <f>E374*F374</f>
        <v>0</v>
      </c>
      <c r="H374" s="14"/>
      <c r="I374" s="12">
        <f>E374*H374</f>
        <v>0</v>
      </c>
      <c r="J374" s="200">
        <v>0.006</v>
      </c>
      <c r="K374" s="13">
        <f>E374*J374</f>
        <v>0.67506</v>
      </c>
    </row>
    <row r="375" spans="1:11" ht="9.75" customHeight="1">
      <c r="A375" s="4"/>
      <c r="B375" s="206"/>
      <c r="C375" s="11" t="s">
        <v>614</v>
      </c>
      <c r="D375" s="5"/>
      <c r="E375" s="190"/>
      <c r="F375" s="14"/>
      <c r="G375" s="12"/>
      <c r="H375" s="14"/>
      <c r="I375" s="12"/>
      <c r="J375" s="200"/>
      <c r="K375" s="13"/>
    </row>
    <row r="376" spans="1:11" ht="9.75" customHeight="1">
      <c r="A376" s="4"/>
      <c r="B376" s="206"/>
      <c r="C376" s="11" t="s">
        <v>615</v>
      </c>
      <c r="D376" s="5"/>
      <c r="E376" s="190"/>
      <c r="F376" s="14"/>
      <c r="G376" s="12"/>
      <c r="H376" s="14"/>
      <c r="I376" s="12"/>
      <c r="J376" s="200"/>
      <c r="K376" s="13"/>
    </row>
    <row r="377" spans="1:11" ht="9.75" customHeight="1">
      <c r="A377" s="4"/>
      <c r="B377" s="206"/>
      <c r="C377" s="11" t="s">
        <v>616</v>
      </c>
      <c r="D377" s="5"/>
      <c r="E377" s="190"/>
      <c r="F377" s="14"/>
      <c r="G377" s="12"/>
      <c r="H377" s="14"/>
      <c r="I377" s="12"/>
      <c r="J377" s="200"/>
      <c r="K377" s="13"/>
    </row>
    <row r="378" spans="1:11" ht="9.75" customHeight="1">
      <c r="A378" s="4"/>
      <c r="B378" s="206"/>
      <c r="C378" s="11" t="s">
        <v>617</v>
      </c>
      <c r="D378" s="5"/>
      <c r="E378" s="190"/>
      <c r="F378" s="14"/>
      <c r="G378" s="12"/>
      <c r="H378" s="14"/>
      <c r="I378" s="12"/>
      <c r="J378" s="200"/>
      <c r="K378" s="13"/>
    </row>
    <row r="379" spans="1:11" ht="9.75" customHeight="1">
      <c r="A379" s="4">
        <f>A374+1</f>
        <v>174</v>
      </c>
      <c r="B379" s="206" t="s">
        <v>425</v>
      </c>
      <c r="C379" s="11" t="s">
        <v>662</v>
      </c>
      <c r="D379" s="5" t="s">
        <v>1779</v>
      </c>
      <c r="E379" s="190">
        <v>141.42</v>
      </c>
      <c r="F379" s="14"/>
      <c r="G379" s="12">
        <f aca="true" t="shared" si="35" ref="G379:G388">E379*F379</f>
        <v>0</v>
      </c>
      <c r="H379" s="14"/>
      <c r="I379" s="12">
        <f aca="true" t="shared" si="36" ref="I379:I388">E379*H379</f>
        <v>0</v>
      </c>
      <c r="J379" s="200">
        <v>0.000533784000001</v>
      </c>
      <c r="K379" s="13">
        <f>E379*J379</f>
        <v>0.07548773328014141</v>
      </c>
    </row>
    <row r="380" spans="1:11" ht="9.75" customHeight="1">
      <c r="A380" s="4"/>
      <c r="B380" s="206"/>
      <c r="C380" s="11" t="s">
        <v>958</v>
      </c>
      <c r="D380" s="5"/>
      <c r="E380" s="190"/>
      <c r="F380" s="14"/>
      <c r="G380" s="12"/>
      <c r="H380" s="14"/>
      <c r="I380" s="12"/>
      <c r="J380" s="200"/>
      <c r="K380" s="13"/>
    </row>
    <row r="381" spans="1:11" ht="9.75" customHeight="1">
      <c r="A381" s="4"/>
      <c r="B381" s="206"/>
      <c r="C381" s="11" t="s">
        <v>963</v>
      </c>
      <c r="D381" s="5"/>
      <c r="E381" s="190"/>
      <c r="F381" s="14"/>
      <c r="G381" s="12"/>
      <c r="H381" s="14"/>
      <c r="I381" s="12"/>
      <c r="J381" s="200"/>
      <c r="K381" s="13"/>
    </row>
    <row r="382" spans="1:11" ht="9.75" customHeight="1">
      <c r="A382" s="4">
        <f>A379+1</f>
        <v>175</v>
      </c>
      <c r="B382" s="206" t="s">
        <v>1748</v>
      </c>
      <c r="C382" s="11" t="s">
        <v>663</v>
      </c>
      <c r="D382" s="5" t="s">
        <v>1779</v>
      </c>
      <c r="E382" s="190">
        <v>81</v>
      </c>
      <c r="F382" s="14"/>
      <c r="G382" s="12">
        <f t="shared" si="35"/>
        <v>0</v>
      </c>
      <c r="H382" s="14"/>
      <c r="I382" s="12">
        <f t="shared" si="36"/>
        <v>0</v>
      </c>
      <c r="J382" s="200">
        <v>0.000533784000001</v>
      </c>
      <c r="K382" s="13">
        <f>E382*J382</f>
        <v>0.043236504000081</v>
      </c>
    </row>
    <row r="383" spans="1:11" ht="9.75" customHeight="1">
      <c r="A383" s="4"/>
      <c r="B383" s="206"/>
      <c r="C383" s="11" t="s">
        <v>959</v>
      </c>
      <c r="D383" s="5"/>
      <c r="E383" s="190"/>
      <c r="F383" s="14"/>
      <c r="G383" s="12"/>
      <c r="H383" s="14"/>
      <c r="I383" s="12"/>
      <c r="J383" s="200"/>
      <c r="K383" s="13"/>
    </row>
    <row r="384" spans="1:11" ht="9.75" customHeight="1">
      <c r="A384" s="4">
        <f>A382+1</f>
        <v>176</v>
      </c>
      <c r="B384" s="206" t="s">
        <v>960</v>
      </c>
      <c r="C384" s="11" t="s">
        <v>961</v>
      </c>
      <c r="D384" s="5" t="s">
        <v>1779</v>
      </c>
      <c r="E384" s="190">
        <v>46.9</v>
      </c>
      <c r="F384" s="14"/>
      <c r="G384" s="12">
        <f t="shared" si="35"/>
        <v>0</v>
      </c>
      <c r="H384" s="14"/>
      <c r="I384" s="12">
        <f t="shared" si="36"/>
        <v>0</v>
      </c>
      <c r="J384" s="200">
        <v>0.000533784000001</v>
      </c>
      <c r="K384" s="13">
        <f>E384*J384</f>
        <v>0.025034469600046898</v>
      </c>
    </row>
    <row r="385" spans="1:11" ht="9.75" customHeight="1">
      <c r="A385" s="4"/>
      <c r="B385" s="206"/>
      <c r="C385" s="11" t="s">
        <v>962</v>
      </c>
      <c r="D385" s="5"/>
      <c r="E385" s="190"/>
      <c r="F385" s="14"/>
      <c r="G385" s="12"/>
      <c r="H385" s="14"/>
      <c r="I385" s="12"/>
      <c r="J385" s="200"/>
      <c r="K385" s="13"/>
    </row>
    <row r="386" spans="1:11" ht="9.75" customHeight="1">
      <c r="A386" s="4">
        <f>A384+1</f>
        <v>177</v>
      </c>
      <c r="B386" s="206" t="s">
        <v>426</v>
      </c>
      <c r="C386" s="11" t="s">
        <v>664</v>
      </c>
      <c r="D386" s="5" t="s">
        <v>1779</v>
      </c>
      <c r="E386" s="190">
        <v>538.64</v>
      </c>
      <c r="F386" s="14"/>
      <c r="G386" s="12">
        <f t="shared" si="35"/>
        <v>0</v>
      </c>
      <c r="H386" s="14"/>
      <c r="I386" s="12">
        <f t="shared" si="36"/>
        <v>0</v>
      </c>
      <c r="J386" s="200">
        <v>0.0036</v>
      </c>
      <c r="K386" s="13">
        <f>E386*J386</f>
        <v>1.939104</v>
      </c>
    </row>
    <row r="387" spans="1:11" ht="9.75" customHeight="1">
      <c r="A387" s="4"/>
      <c r="B387" s="206"/>
      <c r="C387" s="11" t="s">
        <v>964</v>
      </c>
      <c r="D387" s="5"/>
      <c r="E387" s="190"/>
      <c r="F387" s="14"/>
      <c r="G387" s="12"/>
      <c r="H387" s="14"/>
      <c r="I387" s="12"/>
      <c r="J387" s="200"/>
      <c r="K387" s="13"/>
    </row>
    <row r="388" spans="1:11" ht="9.75" customHeight="1">
      <c r="A388" s="4">
        <f>A386+1</f>
        <v>178</v>
      </c>
      <c r="B388" s="206" t="s">
        <v>1690</v>
      </c>
      <c r="C388" s="11" t="s">
        <v>1691</v>
      </c>
      <c r="D388" s="5" t="s">
        <v>1684</v>
      </c>
      <c r="E388" s="13">
        <f>K389</f>
        <v>3.188394956880269</v>
      </c>
      <c r="F388" s="14"/>
      <c r="G388" s="12">
        <f t="shared" si="35"/>
        <v>0</v>
      </c>
      <c r="H388" s="14"/>
      <c r="I388" s="12">
        <f t="shared" si="36"/>
        <v>0</v>
      </c>
      <c r="J388" s="200">
        <v>0</v>
      </c>
      <c r="K388" s="13"/>
    </row>
    <row r="389" spans="1:11" ht="12.75" customHeight="1">
      <c r="A389" s="24"/>
      <c r="B389" s="207">
        <v>713</v>
      </c>
      <c r="C389" s="25" t="s">
        <v>1595</v>
      </c>
      <c r="D389" s="26"/>
      <c r="E389" s="192"/>
      <c r="F389" s="27"/>
      <c r="G389" s="196">
        <f>SUM(G360:G388)</f>
        <v>0</v>
      </c>
      <c r="H389" s="27"/>
      <c r="I389" s="196">
        <f>SUM(I360:I388)</f>
        <v>0</v>
      </c>
      <c r="J389" s="202"/>
      <c r="K389" s="42">
        <f>SUM(K360:K388)</f>
        <v>3.188394956880269</v>
      </c>
    </row>
    <row r="390" spans="1:11" ht="15" customHeight="1">
      <c r="A390" s="15"/>
      <c r="B390" s="168"/>
      <c r="C390" s="19" t="s">
        <v>1596</v>
      </c>
      <c r="D390" s="17"/>
      <c r="E390" s="186"/>
      <c r="F390" s="17"/>
      <c r="G390" s="16"/>
      <c r="H390" s="224"/>
      <c r="I390" s="16"/>
      <c r="J390" s="199"/>
      <c r="K390" s="18"/>
    </row>
    <row r="391" spans="1:11" ht="9.75" customHeight="1">
      <c r="A391" s="4">
        <f>A388+1</f>
        <v>179</v>
      </c>
      <c r="B391" s="206" t="s">
        <v>1736</v>
      </c>
      <c r="C391" s="11" t="s">
        <v>39</v>
      </c>
      <c r="D391" s="5" t="s">
        <v>1779</v>
      </c>
      <c r="E391" s="190">
        <v>12.58</v>
      </c>
      <c r="F391" s="14"/>
      <c r="G391" s="12">
        <f aca="true" t="shared" si="37" ref="G391:G437">E391*F391</f>
        <v>0</v>
      </c>
      <c r="H391" s="14"/>
      <c r="I391" s="12">
        <f aca="true" t="shared" si="38" ref="I391:I437">E391*H391</f>
        <v>0</v>
      </c>
      <c r="J391" s="200">
        <v>0.018</v>
      </c>
      <c r="K391" s="13">
        <f>E391*J391</f>
        <v>0.22643999999999997</v>
      </c>
    </row>
    <row r="392" spans="1:11" ht="9.75" customHeight="1">
      <c r="A392" s="4"/>
      <c r="B392" s="206"/>
      <c r="C392" s="11" t="s">
        <v>896</v>
      </c>
      <c r="D392" s="5"/>
      <c r="E392" s="190"/>
      <c r="F392" s="14"/>
      <c r="G392" s="12"/>
      <c r="H392" s="14"/>
      <c r="I392" s="12"/>
      <c r="J392" s="200"/>
      <c r="K392" s="13"/>
    </row>
    <row r="393" spans="1:11" ht="9.75" customHeight="1">
      <c r="A393" s="4">
        <f>A391+1</f>
        <v>180</v>
      </c>
      <c r="B393" s="206" t="s">
        <v>427</v>
      </c>
      <c r="C393" s="11" t="s">
        <v>665</v>
      </c>
      <c r="D393" s="5" t="s">
        <v>1779</v>
      </c>
      <c r="E393" s="190">
        <v>80.16</v>
      </c>
      <c r="F393" s="14"/>
      <c r="G393" s="12">
        <f t="shared" si="37"/>
        <v>0</v>
      </c>
      <c r="H393" s="14"/>
      <c r="I393" s="12">
        <f t="shared" si="38"/>
        <v>0</v>
      </c>
      <c r="J393" s="200">
        <v>0.014</v>
      </c>
      <c r="K393" s="13">
        <f aca="true" t="shared" si="39" ref="K393:K434">E393*J393</f>
        <v>1.12224</v>
      </c>
    </row>
    <row r="394" spans="1:11" ht="9.75" customHeight="1">
      <c r="A394" s="4"/>
      <c r="B394" s="206"/>
      <c r="C394" s="11" t="s">
        <v>830</v>
      </c>
      <c r="D394" s="5"/>
      <c r="E394" s="190"/>
      <c r="F394" s="14"/>
      <c r="G394" s="12"/>
      <c r="H394" s="14"/>
      <c r="I394" s="12"/>
      <c r="J394" s="200"/>
      <c r="K394" s="13"/>
    </row>
    <row r="395" spans="1:11" ht="9.75" customHeight="1">
      <c r="A395" s="4">
        <f>A393+1</f>
        <v>181</v>
      </c>
      <c r="B395" s="206" t="s">
        <v>1738</v>
      </c>
      <c r="C395" s="11" t="s">
        <v>41</v>
      </c>
      <c r="D395" s="5" t="s">
        <v>1779</v>
      </c>
      <c r="E395" s="190">
        <v>96.18</v>
      </c>
      <c r="F395" s="14"/>
      <c r="G395" s="12">
        <f t="shared" si="37"/>
        <v>0</v>
      </c>
      <c r="H395" s="14"/>
      <c r="I395" s="12">
        <f t="shared" si="38"/>
        <v>0</v>
      </c>
      <c r="J395" s="200">
        <v>0.040165024</v>
      </c>
      <c r="K395" s="13">
        <f t="shared" si="39"/>
        <v>3.8630720083200005</v>
      </c>
    </row>
    <row r="396" spans="1:11" ht="9.75" customHeight="1">
      <c r="A396" s="4"/>
      <c r="B396" s="206"/>
      <c r="C396" s="11" t="s">
        <v>829</v>
      </c>
      <c r="D396" s="5"/>
      <c r="E396" s="190"/>
      <c r="F396" s="14"/>
      <c r="G396" s="12"/>
      <c r="H396" s="14"/>
      <c r="I396" s="12"/>
      <c r="J396" s="200"/>
      <c r="K396" s="13"/>
    </row>
    <row r="397" spans="1:11" ht="9.75" customHeight="1">
      <c r="A397" s="4"/>
      <c r="B397" s="206"/>
      <c r="C397" s="11" t="s">
        <v>828</v>
      </c>
      <c r="D397" s="5"/>
      <c r="E397" s="190"/>
      <c r="F397" s="14"/>
      <c r="G397" s="12"/>
      <c r="H397" s="14"/>
      <c r="I397" s="12"/>
      <c r="J397" s="200"/>
      <c r="K397" s="13"/>
    </row>
    <row r="398" spans="1:11" ht="9.75" customHeight="1">
      <c r="A398" s="4">
        <f>A395+1</f>
        <v>182</v>
      </c>
      <c r="B398" s="206" t="s">
        <v>1737</v>
      </c>
      <c r="C398" s="11" t="s">
        <v>40</v>
      </c>
      <c r="D398" s="5" t="s">
        <v>1777</v>
      </c>
      <c r="E398" s="190">
        <v>127.1</v>
      </c>
      <c r="F398" s="14"/>
      <c r="G398" s="12">
        <f t="shared" si="37"/>
        <v>0</v>
      </c>
      <c r="H398" s="14"/>
      <c r="I398" s="12">
        <f t="shared" si="38"/>
        <v>0</v>
      </c>
      <c r="J398" s="200">
        <v>0.025165024</v>
      </c>
      <c r="K398" s="13">
        <f t="shared" si="39"/>
        <v>3.1984745504</v>
      </c>
    </row>
    <row r="399" spans="1:11" ht="9.75" customHeight="1">
      <c r="A399" s="4"/>
      <c r="B399" s="206"/>
      <c r="C399" s="11" t="s">
        <v>833</v>
      </c>
      <c r="D399" s="5"/>
      <c r="E399" s="190"/>
      <c r="F399" s="14"/>
      <c r="G399" s="12"/>
      <c r="H399" s="14"/>
      <c r="I399" s="12"/>
      <c r="J399" s="200"/>
      <c r="K399" s="13"/>
    </row>
    <row r="400" spans="1:11" ht="9.75" customHeight="1">
      <c r="A400" s="4">
        <f>A398+1</f>
        <v>183</v>
      </c>
      <c r="B400" s="206" t="s">
        <v>428</v>
      </c>
      <c r="C400" s="283" t="s">
        <v>666</v>
      </c>
      <c r="D400" s="5" t="s">
        <v>1777</v>
      </c>
      <c r="E400" s="190">
        <v>30</v>
      </c>
      <c r="F400" s="14"/>
      <c r="G400" s="12">
        <f t="shared" si="37"/>
        <v>0</v>
      </c>
      <c r="H400" s="14"/>
      <c r="I400" s="12">
        <f t="shared" si="38"/>
        <v>0</v>
      </c>
      <c r="J400" s="200">
        <v>0.000165024</v>
      </c>
      <c r="K400" s="13">
        <f t="shared" si="39"/>
        <v>0.00495072</v>
      </c>
    </row>
    <row r="401" spans="1:11" ht="9.75" customHeight="1">
      <c r="A401" s="4">
        <f aca="true" t="shared" si="40" ref="A401:A435">A400+1</f>
        <v>184</v>
      </c>
      <c r="B401" s="206" t="s">
        <v>429</v>
      </c>
      <c r="C401" s="11" t="s">
        <v>667</v>
      </c>
      <c r="D401" s="5" t="s">
        <v>1777</v>
      </c>
      <c r="E401" s="190">
        <v>167.45</v>
      </c>
      <c r="F401" s="14"/>
      <c r="G401" s="12">
        <f t="shared" si="37"/>
        <v>0</v>
      </c>
      <c r="H401" s="14"/>
      <c r="I401" s="12">
        <f t="shared" si="38"/>
        <v>0</v>
      </c>
      <c r="J401" s="200">
        <v>0.014</v>
      </c>
      <c r="K401" s="13">
        <f t="shared" si="39"/>
        <v>2.3443</v>
      </c>
    </row>
    <row r="402" spans="1:11" ht="9.75" customHeight="1">
      <c r="A402" s="4"/>
      <c r="B402" s="206"/>
      <c r="C402" s="11" t="s">
        <v>894</v>
      </c>
      <c r="D402" s="5"/>
      <c r="E402" s="190"/>
      <c r="F402" s="14"/>
      <c r="G402" s="12"/>
      <c r="H402" s="14"/>
      <c r="I402" s="12"/>
      <c r="J402" s="200"/>
      <c r="K402" s="13"/>
    </row>
    <row r="403" spans="1:11" ht="9.75" customHeight="1">
      <c r="A403" s="4">
        <f>A401+1</f>
        <v>185</v>
      </c>
      <c r="B403" s="206" t="s">
        <v>430</v>
      </c>
      <c r="C403" s="11" t="s">
        <v>668</v>
      </c>
      <c r="D403" s="5" t="s">
        <v>1777</v>
      </c>
      <c r="E403" s="190">
        <v>38.5</v>
      </c>
      <c r="F403" s="14"/>
      <c r="G403" s="12">
        <f t="shared" si="37"/>
        <v>0</v>
      </c>
      <c r="H403" s="14"/>
      <c r="I403" s="12">
        <f t="shared" si="38"/>
        <v>0</v>
      </c>
      <c r="J403" s="200">
        <v>0.032</v>
      </c>
      <c r="K403" s="13">
        <f t="shared" si="39"/>
        <v>1.232</v>
      </c>
    </row>
    <row r="404" spans="1:11" ht="9.75" customHeight="1">
      <c r="A404" s="4"/>
      <c r="B404" s="206"/>
      <c r="C404" s="11" t="s">
        <v>905</v>
      </c>
      <c r="D404" s="5"/>
      <c r="E404" s="190"/>
      <c r="F404" s="14"/>
      <c r="G404" s="12"/>
      <c r="H404" s="14"/>
      <c r="I404" s="12"/>
      <c r="J404" s="200"/>
      <c r="K404" s="13"/>
    </row>
    <row r="405" spans="1:11" ht="9.75" customHeight="1">
      <c r="A405" s="4">
        <f>A403+1</f>
        <v>186</v>
      </c>
      <c r="B405" s="206" t="s">
        <v>431</v>
      </c>
      <c r="C405" s="11" t="s">
        <v>669</v>
      </c>
      <c r="D405" s="5" t="s">
        <v>1777</v>
      </c>
      <c r="E405" s="190">
        <v>31.2</v>
      </c>
      <c r="F405" s="14"/>
      <c r="G405" s="12">
        <f t="shared" si="37"/>
        <v>0</v>
      </c>
      <c r="H405" s="14"/>
      <c r="I405" s="12">
        <f t="shared" si="38"/>
        <v>0</v>
      </c>
      <c r="J405" s="200">
        <v>0.004</v>
      </c>
      <c r="K405" s="13">
        <f t="shared" si="39"/>
        <v>0.1248</v>
      </c>
    </row>
    <row r="406" spans="1:11" ht="9.75" customHeight="1">
      <c r="A406" s="4"/>
      <c r="B406" s="206"/>
      <c r="C406" s="11" t="s">
        <v>895</v>
      </c>
      <c r="D406" s="5"/>
      <c r="E406" s="190"/>
      <c r="F406" s="14"/>
      <c r="G406" s="12"/>
      <c r="H406" s="14"/>
      <c r="I406" s="12"/>
      <c r="J406" s="200"/>
      <c r="K406" s="13"/>
    </row>
    <row r="407" spans="1:11" ht="9.75" customHeight="1">
      <c r="A407" s="4">
        <f>A405+1</f>
        <v>187</v>
      </c>
      <c r="B407" s="206" t="s">
        <v>432</v>
      </c>
      <c r="C407" s="11" t="s">
        <v>670</v>
      </c>
      <c r="D407" s="5" t="s">
        <v>1779</v>
      </c>
      <c r="E407" s="190">
        <v>58.5</v>
      </c>
      <c r="F407" s="14"/>
      <c r="G407" s="12">
        <f t="shared" si="37"/>
        <v>0</v>
      </c>
      <c r="H407" s="14"/>
      <c r="I407" s="12">
        <f t="shared" si="38"/>
        <v>0</v>
      </c>
      <c r="J407" s="200">
        <v>0.005</v>
      </c>
      <c r="K407" s="13">
        <f t="shared" si="39"/>
        <v>0.2925</v>
      </c>
    </row>
    <row r="408" spans="1:11" ht="9.75" customHeight="1">
      <c r="A408" s="4"/>
      <c r="B408" s="206"/>
      <c r="C408" s="11" t="s">
        <v>893</v>
      </c>
      <c r="D408" s="5"/>
      <c r="E408" s="190"/>
      <c r="F408" s="14"/>
      <c r="G408" s="12"/>
      <c r="H408" s="14"/>
      <c r="I408" s="12"/>
      <c r="J408" s="200"/>
      <c r="K408" s="13"/>
    </row>
    <row r="409" spans="1:11" ht="9.75" customHeight="1">
      <c r="A409" s="4">
        <f>A407+1</f>
        <v>188</v>
      </c>
      <c r="B409" s="206" t="s">
        <v>1754</v>
      </c>
      <c r="C409" s="11" t="s">
        <v>671</v>
      </c>
      <c r="D409" s="5" t="s">
        <v>1777</v>
      </c>
      <c r="E409" s="190">
        <v>12</v>
      </c>
      <c r="F409" s="14"/>
      <c r="G409" s="12">
        <f t="shared" si="37"/>
        <v>0</v>
      </c>
      <c r="H409" s="14"/>
      <c r="I409" s="12">
        <f t="shared" si="38"/>
        <v>0</v>
      </c>
      <c r="J409" s="200">
        <v>0.000165024</v>
      </c>
      <c r="K409" s="13">
        <f t="shared" si="39"/>
        <v>0.001980288</v>
      </c>
    </row>
    <row r="410" spans="1:11" ht="9.75" customHeight="1">
      <c r="A410" s="4">
        <f t="shared" si="40"/>
        <v>189</v>
      </c>
      <c r="B410" s="206" t="s">
        <v>433</v>
      </c>
      <c r="C410" s="11" t="s">
        <v>672</v>
      </c>
      <c r="D410" s="5" t="s">
        <v>1777</v>
      </c>
      <c r="E410" s="190">
        <v>38.1</v>
      </c>
      <c r="F410" s="14"/>
      <c r="G410" s="12">
        <f t="shared" si="37"/>
        <v>0</v>
      </c>
      <c r="H410" s="14"/>
      <c r="I410" s="12">
        <f t="shared" si="38"/>
        <v>0</v>
      </c>
      <c r="J410" s="200">
        <v>0.000165024</v>
      </c>
      <c r="K410" s="13">
        <f t="shared" si="39"/>
        <v>0.0062874144</v>
      </c>
    </row>
    <row r="411" spans="1:11" ht="9.75" customHeight="1">
      <c r="A411" s="4">
        <f t="shared" si="40"/>
        <v>190</v>
      </c>
      <c r="B411" s="206" t="s">
        <v>1749</v>
      </c>
      <c r="C411" s="11" t="s">
        <v>673</v>
      </c>
      <c r="D411" s="5" t="s">
        <v>1777</v>
      </c>
      <c r="E411" s="190">
        <v>200</v>
      </c>
      <c r="F411" s="14"/>
      <c r="G411" s="12">
        <f t="shared" si="37"/>
        <v>0</v>
      </c>
      <c r="H411" s="14"/>
      <c r="I411" s="12">
        <f t="shared" si="38"/>
        <v>0</v>
      </c>
      <c r="J411" s="200">
        <v>0.000165024</v>
      </c>
      <c r="K411" s="13">
        <f t="shared" si="39"/>
        <v>0.0330048</v>
      </c>
    </row>
    <row r="412" spans="1:11" ht="9.75" customHeight="1">
      <c r="A412" s="4">
        <f t="shared" si="40"/>
        <v>191</v>
      </c>
      <c r="B412" s="206" t="s">
        <v>434</v>
      </c>
      <c r="C412" s="11" t="s">
        <v>950</v>
      </c>
      <c r="D412" s="5" t="s">
        <v>1775</v>
      </c>
      <c r="E412" s="190">
        <v>8.05</v>
      </c>
      <c r="F412" s="14"/>
      <c r="G412" s="12">
        <f t="shared" si="37"/>
        <v>0</v>
      </c>
      <c r="H412" s="14"/>
      <c r="I412" s="12">
        <f t="shared" si="38"/>
        <v>0</v>
      </c>
      <c r="J412" s="200">
        <v>0.47</v>
      </c>
      <c r="K412" s="13">
        <f t="shared" si="39"/>
        <v>3.7835</v>
      </c>
    </row>
    <row r="413" spans="1:11" ht="9.75" customHeight="1">
      <c r="A413" s="4">
        <f t="shared" si="40"/>
        <v>192</v>
      </c>
      <c r="B413" s="206" t="s">
        <v>435</v>
      </c>
      <c r="C413" s="11" t="s">
        <v>674</v>
      </c>
      <c r="D413" s="5" t="s">
        <v>1779</v>
      </c>
      <c r="E413" s="190">
        <v>17.4</v>
      </c>
      <c r="F413" s="14"/>
      <c r="G413" s="12">
        <f t="shared" si="37"/>
        <v>0</v>
      </c>
      <c r="H413" s="14"/>
      <c r="I413" s="12">
        <f t="shared" si="38"/>
        <v>0</v>
      </c>
      <c r="J413" s="200">
        <v>0.000165024</v>
      </c>
      <c r="K413" s="13">
        <f t="shared" si="39"/>
        <v>0.0028714175999999996</v>
      </c>
    </row>
    <row r="414" spans="1:11" ht="9.75" customHeight="1">
      <c r="A414" s="4">
        <f t="shared" si="40"/>
        <v>193</v>
      </c>
      <c r="B414" s="206" t="s">
        <v>636</v>
      </c>
      <c r="C414" s="11" t="s">
        <v>637</v>
      </c>
      <c r="D414" s="5" t="s">
        <v>1779</v>
      </c>
      <c r="E414" s="190">
        <v>17.4</v>
      </c>
      <c r="F414" s="14"/>
      <c r="G414" s="12">
        <f t="shared" si="37"/>
        <v>0</v>
      </c>
      <c r="H414" s="14"/>
      <c r="I414" s="12">
        <f t="shared" si="38"/>
        <v>0</v>
      </c>
      <c r="J414" s="200">
        <v>0.009</v>
      </c>
      <c r="K414" s="13">
        <f t="shared" si="39"/>
        <v>0.1566</v>
      </c>
    </row>
    <row r="415" spans="1:11" ht="9.75" customHeight="1">
      <c r="A415" s="4"/>
      <c r="B415" s="206"/>
      <c r="C415" s="11" t="s">
        <v>638</v>
      </c>
      <c r="D415" s="5"/>
      <c r="E415" s="190"/>
      <c r="F415" s="14"/>
      <c r="G415" s="12"/>
      <c r="H415" s="14"/>
      <c r="I415" s="12"/>
      <c r="J415" s="200"/>
      <c r="K415" s="13"/>
    </row>
    <row r="416" spans="1:11" ht="9.75" customHeight="1">
      <c r="A416" s="4">
        <f>A414+1</f>
        <v>194</v>
      </c>
      <c r="B416" s="206" t="s">
        <v>965</v>
      </c>
      <c r="C416" s="11" t="s">
        <v>966</v>
      </c>
      <c r="D416" s="5" t="s">
        <v>1780</v>
      </c>
      <c r="E416" s="190">
        <v>8</v>
      </c>
      <c r="F416" s="14"/>
      <c r="G416" s="12">
        <f t="shared" si="37"/>
        <v>0</v>
      </c>
      <c r="H416" s="14"/>
      <c r="I416" s="12">
        <f t="shared" si="38"/>
        <v>0</v>
      </c>
      <c r="J416" s="200">
        <v>0.001</v>
      </c>
      <c r="K416" s="13">
        <f t="shared" si="39"/>
        <v>0.008</v>
      </c>
    </row>
    <row r="417" spans="1:11" ht="9.75" customHeight="1">
      <c r="A417" s="4">
        <f t="shared" si="40"/>
        <v>195</v>
      </c>
      <c r="B417" s="206" t="s">
        <v>1750</v>
      </c>
      <c r="C417" s="11" t="s">
        <v>675</v>
      </c>
      <c r="D417" s="5" t="s">
        <v>1780</v>
      </c>
      <c r="E417" s="190">
        <v>52</v>
      </c>
      <c r="F417" s="14"/>
      <c r="G417" s="12">
        <f t="shared" si="37"/>
        <v>0</v>
      </c>
      <c r="H417" s="14"/>
      <c r="I417" s="12">
        <f t="shared" si="38"/>
        <v>0</v>
      </c>
      <c r="J417" s="200">
        <v>0.003322333</v>
      </c>
      <c r="K417" s="13">
        <f t="shared" si="39"/>
        <v>0.172761316</v>
      </c>
    </row>
    <row r="418" spans="1:11" ht="9.75" customHeight="1">
      <c r="A418" s="4">
        <f t="shared" si="40"/>
        <v>196</v>
      </c>
      <c r="B418" s="206" t="s">
        <v>436</v>
      </c>
      <c r="C418" s="11" t="s">
        <v>676</v>
      </c>
      <c r="D418" s="5" t="s">
        <v>1684</v>
      </c>
      <c r="E418" s="190">
        <v>0.122</v>
      </c>
      <c r="F418" s="14"/>
      <c r="G418" s="12">
        <f t="shared" si="37"/>
        <v>0</v>
      </c>
      <c r="H418" s="14"/>
      <c r="I418" s="12">
        <f t="shared" si="38"/>
        <v>0</v>
      </c>
      <c r="J418" s="200">
        <v>1</v>
      </c>
      <c r="K418" s="13">
        <f t="shared" si="39"/>
        <v>0.122</v>
      </c>
    </row>
    <row r="419" spans="1:11" ht="9.75" customHeight="1">
      <c r="A419" s="4">
        <f t="shared" si="40"/>
        <v>197</v>
      </c>
      <c r="B419" s="206" t="s">
        <v>437</v>
      </c>
      <c r="C419" s="11" t="s">
        <v>741</v>
      </c>
      <c r="D419" s="5" t="s">
        <v>1780</v>
      </c>
      <c r="E419" s="190">
        <v>54</v>
      </c>
      <c r="F419" s="14"/>
      <c r="G419" s="12">
        <f t="shared" si="37"/>
        <v>0</v>
      </c>
      <c r="H419" s="14"/>
      <c r="I419" s="12">
        <f t="shared" si="38"/>
        <v>0</v>
      </c>
      <c r="J419" s="200">
        <v>0</v>
      </c>
      <c r="K419" s="13">
        <f t="shared" si="39"/>
        <v>0</v>
      </c>
    </row>
    <row r="420" spans="1:11" ht="9.75" customHeight="1">
      <c r="A420" s="4">
        <f t="shared" si="40"/>
        <v>198</v>
      </c>
      <c r="B420" s="206" t="s">
        <v>438</v>
      </c>
      <c r="C420" s="11" t="s">
        <v>742</v>
      </c>
      <c r="D420" s="5" t="s">
        <v>1777</v>
      </c>
      <c r="E420" s="190">
        <v>498</v>
      </c>
      <c r="F420" s="14"/>
      <c r="G420" s="12">
        <f t="shared" si="37"/>
        <v>0</v>
      </c>
      <c r="H420" s="14"/>
      <c r="I420" s="12">
        <f t="shared" si="38"/>
        <v>0</v>
      </c>
      <c r="J420" s="200">
        <v>0.00606999999999</v>
      </c>
      <c r="K420" s="13">
        <f t="shared" si="39"/>
        <v>3.02285999999502</v>
      </c>
    </row>
    <row r="421" spans="1:11" ht="9.75" customHeight="1">
      <c r="A421" s="4">
        <f t="shared" si="40"/>
        <v>199</v>
      </c>
      <c r="B421" s="206" t="s">
        <v>1751</v>
      </c>
      <c r="C421" s="11" t="s">
        <v>743</v>
      </c>
      <c r="D421" s="5" t="s">
        <v>1777</v>
      </c>
      <c r="E421" s="190">
        <v>151.7</v>
      </c>
      <c r="F421" s="14"/>
      <c r="G421" s="12">
        <f t="shared" si="37"/>
        <v>0</v>
      </c>
      <c r="H421" s="14"/>
      <c r="I421" s="12">
        <f t="shared" si="38"/>
        <v>0</v>
      </c>
      <c r="J421" s="200">
        <v>0.012529</v>
      </c>
      <c r="K421" s="13">
        <f t="shared" si="39"/>
        <v>1.9006493</v>
      </c>
    </row>
    <row r="422" spans="1:11" ht="9.75" customHeight="1">
      <c r="A422" s="4">
        <f t="shared" si="40"/>
        <v>200</v>
      </c>
      <c r="B422" s="206" t="s">
        <v>1752</v>
      </c>
      <c r="C422" s="11" t="s">
        <v>744</v>
      </c>
      <c r="D422" s="5" t="s">
        <v>1777</v>
      </c>
      <c r="E422" s="190">
        <v>40</v>
      </c>
      <c r="F422" s="14"/>
      <c r="G422" s="12">
        <f t="shared" si="37"/>
        <v>0</v>
      </c>
      <c r="H422" s="14"/>
      <c r="I422" s="12">
        <f t="shared" si="38"/>
        <v>0</v>
      </c>
      <c r="J422" s="200">
        <v>0.022584024</v>
      </c>
      <c r="K422" s="13">
        <f t="shared" si="39"/>
        <v>0.9033609600000001</v>
      </c>
    </row>
    <row r="423" spans="1:11" ht="9.75" customHeight="1">
      <c r="A423" s="4">
        <f t="shared" si="40"/>
        <v>201</v>
      </c>
      <c r="B423" s="206" t="s">
        <v>1753</v>
      </c>
      <c r="C423" s="11" t="s">
        <v>745</v>
      </c>
      <c r="D423" s="5" t="s">
        <v>1777</v>
      </c>
      <c r="E423" s="190">
        <v>10.2</v>
      </c>
      <c r="F423" s="14"/>
      <c r="G423" s="12">
        <f t="shared" si="37"/>
        <v>0</v>
      </c>
      <c r="H423" s="14"/>
      <c r="I423" s="12">
        <f t="shared" si="38"/>
        <v>0</v>
      </c>
      <c r="J423" s="200">
        <v>0.033958024</v>
      </c>
      <c r="K423" s="13">
        <f t="shared" si="39"/>
        <v>0.3463718448</v>
      </c>
    </row>
    <row r="424" spans="1:11" ht="9.75" customHeight="1">
      <c r="A424" s="4">
        <f t="shared" si="40"/>
        <v>202</v>
      </c>
      <c r="B424" s="206" t="s">
        <v>439</v>
      </c>
      <c r="C424" s="11" t="s">
        <v>746</v>
      </c>
      <c r="D424" s="5" t="s">
        <v>1775</v>
      </c>
      <c r="E424" s="190">
        <v>7.2</v>
      </c>
      <c r="F424" s="14"/>
      <c r="G424" s="12">
        <f t="shared" si="37"/>
        <v>0</v>
      </c>
      <c r="H424" s="14"/>
      <c r="I424" s="12">
        <f t="shared" si="38"/>
        <v>0</v>
      </c>
      <c r="J424" s="200">
        <v>0.47</v>
      </c>
      <c r="K424" s="13">
        <f t="shared" si="39"/>
        <v>3.384</v>
      </c>
    </row>
    <row r="425" spans="1:11" ht="9.75" customHeight="1">
      <c r="A425" s="4">
        <f t="shared" si="40"/>
        <v>203</v>
      </c>
      <c r="B425" s="206" t="s">
        <v>440</v>
      </c>
      <c r="C425" s="11" t="s">
        <v>747</v>
      </c>
      <c r="D425" s="5" t="s">
        <v>1779</v>
      </c>
      <c r="E425" s="190">
        <v>51.4</v>
      </c>
      <c r="F425" s="14"/>
      <c r="G425" s="12">
        <f t="shared" si="37"/>
        <v>0</v>
      </c>
      <c r="H425" s="14"/>
      <c r="I425" s="12">
        <f t="shared" si="38"/>
        <v>0</v>
      </c>
      <c r="J425" s="200">
        <v>0.0124034</v>
      </c>
      <c r="K425" s="13">
        <f t="shared" si="39"/>
        <v>0.63753476</v>
      </c>
    </row>
    <row r="426" spans="1:11" ht="9.75" customHeight="1">
      <c r="A426" s="4">
        <f t="shared" si="40"/>
        <v>204</v>
      </c>
      <c r="B426" s="206" t="s">
        <v>951</v>
      </c>
      <c r="C426" s="11" t="s">
        <v>952</v>
      </c>
      <c r="D426" s="5" t="s">
        <v>1775</v>
      </c>
      <c r="E426" s="190">
        <v>7.2</v>
      </c>
      <c r="F426" s="14"/>
      <c r="G426" s="12">
        <f t="shared" si="37"/>
        <v>0</v>
      </c>
      <c r="H426" s="14"/>
      <c r="I426" s="12">
        <f t="shared" si="38"/>
        <v>0</v>
      </c>
      <c r="J426" s="200">
        <v>0.022</v>
      </c>
      <c r="K426" s="13">
        <f t="shared" si="39"/>
        <v>0.15839999999999999</v>
      </c>
    </row>
    <row r="427" spans="1:11" ht="9.75" customHeight="1">
      <c r="A427" s="4">
        <f t="shared" si="40"/>
        <v>205</v>
      </c>
      <c r="B427" s="206" t="s">
        <v>441</v>
      </c>
      <c r="C427" s="11" t="s">
        <v>748</v>
      </c>
      <c r="D427" s="5" t="s">
        <v>1779</v>
      </c>
      <c r="E427" s="190">
        <v>309.72</v>
      </c>
      <c r="F427" s="14"/>
      <c r="G427" s="12">
        <f t="shared" si="37"/>
        <v>0</v>
      </c>
      <c r="H427" s="14"/>
      <c r="I427" s="12">
        <f t="shared" si="38"/>
        <v>0</v>
      </c>
      <c r="J427" s="200">
        <v>0.01054066</v>
      </c>
      <c r="K427" s="13">
        <f t="shared" si="39"/>
        <v>3.2646532152000005</v>
      </c>
    </row>
    <row r="428" spans="1:11" ht="9.75" customHeight="1">
      <c r="A428" s="4"/>
      <c r="B428" s="206"/>
      <c r="C428" s="11" t="s">
        <v>967</v>
      </c>
      <c r="D428" s="5"/>
      <c r="E428" s="190"/>
      <c r="F428" s="14"/>
      <c r="G428" s="12"/>
      <c r="H428" s="14"/>
      <c r="I428" s="12"/>
      <c r="J428" s="200"/>
      <c r="K428" s="13"/>
    </row>
    <row r="429" spans="1:11" ht="9.75" customHeight="1">
      <c r="A429" s="4"/>
      <c r="B429" s="206"/>
      <c r="C429" s="11" t="s">
        <v>968</v>
      </c>
      <c r="D429" s="5"/>
      <c r="E429" s="190"/>
      <c r="F429" s="14"/>
      <c r="G429" s="12"/>
      <c r="H429" s="14"/>
      <c r="I429" s="12"/>
      <c r="J429" s="200"/>
      <c r="K429" s="13"/>
    </row>
    <row r="430" spans="1:11" ht="9.75" customHeight="1">
      <c r="A430" s="4">
        <f>A427+1</f>
        <v>206</v>
      </c>
      <c r="B430" s="206" t="s">
        <v>442</v>
      </c>
      <c r="C430" s="11" t="s">
        <v>749</v>
      </c>
      <c r="D430" s="5" t="s">
        <v>1779</v>
      </c>
      <c r="E430" s="190">
        <v>112.51</v>
      </c>
      <c r="F430" s="14"/>
      <c r="G430" s="12">
        <f t="shared" si="37"/>
        <v>0</v>
      </c>
      <c r="H430" s="14"/>
      <c r="I430" s="12">
        <f t="shared" si="38"/>
        <v>0</v>
      </c>
      <c r="J430" s="200">
        <v>0.0147658</v>
      </c>
      <c r="K430" s="13">
        <f t="shared" si="39"/>
        <v>1.6613001580000002</v>
      </c>
    </row>
    <row r="431" spans="1:11" ht="9.75" customHeight="1">
      <c r="A431" s="4">
        <f t="shared" si="40"/>
        <v>207</v>
      </c>
      <c r="B431" s="206"/>
      <c r="C431" s="11" t="s">
        <v>614</v>
      </c>
      <c r="D431" s="5"/>
      <c r="E431" s="190"/>
      <c r="F431" s="14"/>
      <c r="G431" s="12">
        <f t="shared" si="37"/>
        <v>0</v>
      </c>
      <c r="H431" s="14"/>
      <c r="I431" s="12">
        <f t="shared" si="38"/>
        <v>0</v>
      </c>
      <c r="J431" s="200"/>
      <c r="K431" s="13">
        <f t="shared" si="39"/>
        <v>0</v>
      </c>
    </row>
    <row r="432" spans="1:11" ht="9.75" customHeight="1">
      <c r="A432" s="4">
        <f t="shared" si="40"/>
        <v>208</v>
      </c>
      <c r="B432" s="206"/>
      <c r="C432" s="11" t="s">
        <v>615</v>
      </c>
      <c r="D432" s="5"/>
      <c r="E432" s="190"/>
      <c r="F432" s="14"/>
      <c r="G432" s="12">
        <f t="shared" si="37"/>
        <v>0</v>
      </c>
      <c r="H432" s="14"/>
      <c r="I432" s="12">
        <f t="shared" si="38"/>
        <v>0</v>
      </c>
      <c r="J432" s="200"/>
      <c r="K432" s="13">
        <f t="shared" si="39"/>
        <v>0</v>
      </c>
    </row>
    <row r="433" spans="1:11" ht="9.75" customHeight="1">
      <c r="A433" s="4">
        <f t="shared" si="40"/>
        <v>209</v>
      </c>
      <c r="B433" s="206"/>
      <c r="C433" s="11" t="s">
        <v>632</v>
      </c>
      <c r="D433" s="5"/>
      <c r="E433" s="190"/>
      <c r="F433" s="14"/>
      <c r="G433" s="12">
        <f t="shared" si="37"/>
        <v>0</v>
      </c>
      <c r="H433" s="14"/>
      <c r="I433" s="12">
        <f t="shared" si="38"/>
        <v>0</v>
      </c>
      <c r="J433" s="200"/>
      <c r="K433" s="13">
        <f t="shared" si="39"/>
        <v>0</v>
      </c>
    </row>
    <row r="434" spans="1:11" ht="9.75" customHeight="1">
      <c r="A434" s="4">
        <f t="shared" si="40"/>
        <v>210</v>
      </c>
      <c r="B434" s="206"/>
      <c r="C434" s="11" t="s">
        <v>631</v>
      </c>
      <c r="D434" s="5"/>
      <c r="E434" s="190"/>
      <c r="F434" s="14"/>
      <c r="G434" s="12">
        <f t="shared" si="37"/>
        <v>0</v>
      </c>
      <c r="H434" s="14"/>
      <c r="I434" s="12">
        <f t="shared" si="38"/>
        <v>0</v>
      </c>
      <c r="J434" s="200"/>
      <c r="K434" s="13">
        <f t="shared" si="39"/>
        <v>0</v>
      </c>
    </row>
    <row r="435" spans="1:11" ht="9.75" customHeight="1">
      <c r="A435" s="4">
        <f t="shared" si="40"/>
        <v>211</v>
      </c>
      <c r="B435" s="206" t="s">
        <v>55</v>
      </c>
      <c r="C435" s="182" t="s">
        <v>56</v>
      </c>
      <c r="D435" s="5" t="s">
        <v>1779</v>
      </c>
      <c r="E435" s="190">
        <v>69.25</v>
      </c>
      <c r="F435" s="14"/>
      <c r="G435" s="12">
        <f t="shared" si="37"/>
        <v>0</v>
      </c>
      <c r="H435" s="14"/>
      <c r="I435" s="12">
        <f t="shared" si="38"/>
        <v>0</v>
      </c>
      <c r="J435" s="200">
        <v>0.01237666</v>
      </c>
      <c r="K435" s="13"/>
    </row>
    <row r="436" spans="1:11" ht="9.75" customHeight="1">
      <c r="A436" s="4"/>
      <c r="B436" s="206"/>
      <c r="C436" s="11" t="s">
        <v>947</v>
      </c>
      <c r="D436" s="5"/>
      <c r="E436" s="190"/>
      <c r="F436" s="14"/>
      <c r="G436" s="12"/>
      <c r="H436" s="14"/>
      <c r="I436" s="12"/>
      <c r="J436" s="200"/>
      <c r="K436" s="13"/>
    </row>
    <row r="437" spans="1:11" ht="9.75" customHeight="1">
      <c r="A437" s="4">
        <f>A435+1</f>
        <v>212</v>
      </c>
      <c r="B437" s="206" t="s">
        <v>1692</v>
      </c>
      <c r="C437" s="11" t="s">
        <v>331</v>
      </c>
      <c r="D437" s="5" t="s">
        <v>1684</v>
      </c>
      <c r="E437" s="13">
        <f>K438</f>
        <v>31.974912752715024</v>
      </c>
      <c r="F437" s="14"/>
      <c r="G437" s="12">
        <f t="shared" si="37"/>
        <v>0</v>
      </c>
      <c r="H437" s="14"/>
      <c r="I437" s="12">
        <f t="shared" si="38"/>
        <v>0</v>
      </c>
      <c r="J437" s="200">
        <v>0</v>
      </c>
      <c r="K437" s="13"/>
    </row>
    <row r="438" spans="1:11" ht="12.75" customHeight="1">
      <c r="A438" s="24"/>
      <c r="B438" s="207">
        <v>762</v>
      </c>
      <c r="C438" s="25" t="s">
        <v>1597</v>
      </c>
      <c r="D438" s="26"/>
      <c r="E438" s="192"/>
      <c r="F438" s="27"/>
      <c r="G438" s="196">
        <f>SUM(G391:G437)</f>
        <v>0</v>
      </c>
      <c r="H438" s="27"/>
      <c r="I438" s="196">
        <f>SUM(I391:I437)</f>
        <v>0</v>
      </c>
      <c r="J438" s="202"/>
      <c r="K438" s="42">
        <f>SUM(K391:K437)</f>
        <v>31.974912752715024</v>
      </c>
    </row>
    <row r="439" spans="1:11" ht="15" customHeight="1">
      <c r="A439" s="15"/>
      <c r="B439" s="213"/>
      <c r="C439" s="19" t="s">
        <v>1598</v>
      </c>
      <c r="D439" s="17"/>
      <c r="E439" s="186"/>
      <c r="F439" s="17"/>
      <c r="G439" s="16"/>
      <c r="H439" s="224"/>
      <c r="I439" s="16"/>
      <c r="J439" s="199"/>
      <c r="K439" s="18"/>
    </row>
    <row r="440" spans="1:11" ht="9.75" customHeight="1">
      <c r="A440" s="4">
        <f>A437+1</f>
        <v>213</v>
      </c>
      <c r="B440" s="206" t="s">
        <v>443</v>
      </c>
      <c r="C440" s="11" t="s">
        <v>750</v>
      </c>
      <c r="D440" s="5" t="s">
        <v>1779</v>
      </c>
      <c r="E440" s="190">
        <v>70.11</v>
      </c>
      <c r="F440" s="14"/>
      <c r="G440" s="12">
        <f>E440*F440</f>
        <v>0</v>
      </c>
      <c r="H440" s="14"/>
      <c r="I440" s="12">
        <f>E440*H440</f>
        <v>0</v>
      </c>
      <c r="J440" s="200">
        <v>0.044947474</v>
      </c>
      <c r="K440" s="13">
        <f>E440*J440</f>
        <v>3.1512674021400002</v>
      </c>
    </row>
    <row r="441" spans="1:11" ht="9.75" customHeight="1">
      <c r="A441" s="4"/>
      <c r="B441" s="206"/>
      <c r="C441" s="11" t="s">
        <v>990</v>
      </c>
      <c r="D441" s="5"/>
      <c r="E441" s="190"/>
      <c r="F441" s="14"/>
      <c r="G441" s="12"/>
      <c r="H441" s="14"/>
      <c r="I441" s="12"/>
      <c r="J441" s="200"/>
      <c r="K441" s="13"/>
    </row>
    <row r="442" spans="1:11" ht="9.75" customHeight="1">
      <c r="A442" s="4"/>
      <c r="B442" s="206"/>
      <c r="C442" s="11" t="s">
        <v>991</v>
      </c>
      <c r="D442" s="5"/>
      <c r="E442" s="190"/>
      <c r="F442" s="14"/>
      <c r="G442" s="12"/>
      <c r="H442" s="14"/>
      <c r="I442" s="12"/>
      <c r="J442" s="200"/>
      <c r="K442" s="13"/>
    </row>
    <row r="443" spans="1:11" ht="9.75" customHeight="1">
      <c r="A443" s="4">
        <f>A440+1</f>
        <v>214</v>
      </c>
      <c r="B443" s="206" t="s">
        <v>444</v>
      </c>
      <c r="C443" s="11" t="s">
        <v>751</v>
      </c>
      <c r="D443" s="5" t="s">
        <v>1779</v>
      </c>
      <c r="E443" s="190">
        <v>9.22</v>
      </c>
      <c r="F443" s="14"/>
      <c r="G443" s="12">
        <f>E443*F443</f>
        <v>0</v>
      </c>
      <c r="H443" s="14"/>
      <c r="I443" s="12">
        <f>E443*H443</f>
        <v>0</v>
      </c>
      <c r="J443" s="200">
        <v>0.022826484</v>
      </c>
      <c r="K443" s="13">
        <f>E443*J443</f>
        <v>0.21046018248000004</v>
      </c>
    </row>
    <row r="444" spans="1:11" ht="9.75" customHeight="1">
      <c r="A444" s="4"/>
      <c r="B444" s="206"/>
      <c r="C444" s="11" t="s">
        <v>992</v>
      </c>
      <c r="D444" s="5"/>
      <c r="E444" s="190"/>
      <c r="F444" s="14"/>
      <c r="G444" s="12"/>
      <c r="H444" s="14"/>
      <c r="I444" s="12"/>
      <c r="J444" s="200"/>
      <c r="K444" s="13"/>
    </row>
    <row r="445" spans="1:11" ht="9.75" customHeight="1">
      <c r="A445" s="4">
        <f>A443+1</f>
        <v>215</v>
      </c>
      <c r="B445" s="206" t="s">
        <v>445</v>
      </c>
      <c r="C445" s="11" t="s">
        <v>752</v>
      </c>
      <c r="D445" s="5" t="s">
        <v>1779</v>
      </c>
      <c r="E445" s="190">
        <v>26.36</v>
      </c>
      <c r="F445" s="14"/>
      <c r="G445" s="12">
        <f>E445*F445</f>
        <v>0</v>
      </c>
      <c r="H445" s="14"/>
      <c r="I445" s="12">
        <f>E445*H445</f>
        <v>0</v>
      </c>
      <c r="J445" s="200">
        <v>0.022826484</v>
      </c>
      <c r="K445" s="13">
        <f>E445*J445</f>
        <v>0.60170611824</v>
      </c>
    </row>
    <row r="446" spans="1:11" ht="9.75" customHeight="1">
      <c r="A446" s="4"/>
      <c r="B446" s="206"/>
      <c r="C446" s="11" t="s">
        <v>993</v>
      </c>
      <c r="D446" s="5"/>
      <c r="E446" s="190"/>
      <c r="F446" s="14"/>
      <c r="G446" s="12"/>
      <c r="H446" s="14"/>
      <c r="I446" s="12"/>
      <c r="J446" s="200"/>
      <c r="K446" s="13"/>
    </row>
    <row r="447" spans="1:11" ht="9.75" customHeight="1">
      <c r="A447" s="4"/>
      <c r="B447" s="206"/>
      <c r="C447" s="11" t="s">
        <v>994</v>
      </c>
      <c r="D447" s="5"/>
      <c r="E447" s="190"/>
      <c r="F447" s="14"/>
      <c r="G447" s="12"/>
      <c r="H447" s="14"/>
      <c r="I447" s="12"/>
      <c r="J447" s="200"/>
      <c r="K447" s="13"/>
    </row>
    <row r="448" spans="1:11" ht="9.75" customHeight="1">
      <c r="A448" s="4">
        <f>A445+1</f>
        <v>216</v>
      </c>
      <c r="B448" s="206" t="s">
        <v>446</v>
      </c>
      <c r="C448" s="11" t="s">
        <v>753</v>
      </c>
      <c r="D448" s="5" t="s">
        <v>1779</v>
      </c>
      <c r="E448" s="190">
        <v>7.44</v>
      </c>
      <c r="F448" s="14"/>
      <c r="G448" s="12">
        <f>E448*F448</f>
        <v>0</v>
      </c>
      <c r="H448" s="14"/>
      <c r="I448" s="12">
        <f>E448*H448</f>
        <v>0</v>
      </c>
      <c r="J448" s="200">
        <v>0.024143394</v>
      </c>
      <c r="K448" s="13">
        <f>E448*J448</f>
        <v>0.17962685136</v>
      </c>
    </row>
    <row r="449" spans="1:11" ht="9.75" customHeight="1">
      <c r="A449" s="4"/>
      <c r="B449" s="206"/>
      <c r="C449" s="11" t="s">
        <v>995</v>
      </c>
      <c r="D449" s="5"/>
      <c r="E449" s="190"/>
      <c r="F449" s="14"/>
      <c r="G449" s="12"/>
      <c r="H449" s="14"/>
      <c r="I449" s="12"/>
      <c r="J449" s="200"/>
      <c r="K449" s="13"/>
    </row>
    <row r="450" spans="1:11" ht="9.75" customHeight="1">
      <c r="A450" s="4">
        <f>A448+1</f>
        <v>217</v>
      </c>
      <c r="B450" s="206" t="s">
        <v>447</v>
      </c>
      <c r="C450" s="11" t="s">
        <v>754</v>
      </c>
      <c r="D450" s="5" t="s">
        <v>1779</v>
      </c>
      <c r="E450" s="190">
        <v>167.14</v>
      </c>
      <c r="F450" s="14"/>
      <c r="G450" s="12">
        <f>E450*F450</f>
        <v>0</v>
      </c>
      <c r="H450" s="14"/>
      <c r="I450" s="12">
        <f>E450*H450</f>
        <v>0</v>
      </c>
      <c r="J450" s="200">
        <v>0.0181950512</v>
      </c>
      <c r="K450" s="13">
        <f>E450*J450</f>
        <v>3.0411208575679995</v>
      </c>
    </row>
    <row r="451" spans="1:11" ht="9.75" customHeight="1">
      <c r="A451" s="4"/>
      <c r="B451" s="206"/>
      <c r="C451" s="11" t="s">
        <v>1502</v>
      </c>
      <c r="D451" s="5"/>
      <c r="E451" s="190"/>
      <c r="F451" s="14"/>
      <c r="G451" s="12"/>
      <c r="H451" s="14"/>
      <c r="I451" s="12"/>
      <c r="J451" s="200"/>
      <c r="K451" s="13"/>
    </row>
    <row r="452" spans="1:11" ht="9.75" customHeight="1">
      <c r="A452" s="4"/>
      <c r="B452" s="206"/>
      <c r="C452" s="11" t="s">
        <v>1504</v>
      </c>
      <c r="D452" s="5"/>
      <c r="E452" s="190"/>
      <c r="F452" s="14"/>
      <c r="G452" s="12"/>
      <c r="H452" s="14"/>
      <c r="I452" s="12"/>
      <c r="J452" s="200"/>
      <c r="K452" s="13"/>
    </row>
    <row r="453" spans="1:11" ht="9.75" customHeight="1">
      <c r="A453" s="4"/>
      <c r="B453" s="206"/>
      <c r="C453" s="11" t="s">
        <v>1506</v>
      </c>
      <c r="D453" s="5"/>
      <c r="E453" s="190"/>
      <c r="F453" s="14"/>
      <c r="G453" s="12"/>
      <c r="H453" s="14"/>
      <c r="I453" s="12"/>
      <c r="J453" s="200"/>
      <c r="K453" s="13"/>
    </row>
    <row r="454" spans="1:11" ht="9.75" customHeight="1">
      <c r="A454" s="4">
        <f>A450+1</f>
        <v>218</v>
      </c>
      <c r="B454" s="206" t="s">
        <v>448</v>
      </c>
      <c r="C454" s="11" t="s">
        <v>755</v>
      </c>
      <c r="D454" s="5" t="s">
        <v>1779</v>
      </c>
      <c r="E454" s="190">
        <v>10.02</v>
      </c>
      <c r="F454" s="14"/>
      <c r="G454" s="12">
        <f>E454*F454</f>
        <v>0</v>
      </c>
      <c r="H454" s="14"/>
      <c r="I454" s="12">
        <f>E454*H454</f>
        <v>0</v>
      </c>
      <c r="J454" s="200">
        <v>0.0183000512</v>
      </c>
      <c r="K454" s="13">
        <f>E454*J454</f>
        <v>0.183366513024</v>
      </c>
    </row>
    <row r="455" spans="1:11" ht="9.75" customHeight="1">
      <c r="A455" s="4"/>
      <c r="B455" s="206"/>
      <c r="C455" s="11" t="s">
        <v>1503</v>
      </c>
      <c r="D455" s="5"/>
      <c r="E455" s="190"/>
      <c r="F455" s="14"/>
      <c r="G455" s="12"/>
      <c r="H455" s="14"/>
      <c r="I455" s="12"/>
      <c r="J455" s="200"/>
      <c r="K455" s="13"/>
    </row>
    <row r="456" spans="1:11" ht="9.75" customHeight="1">
      <c r="A456" s="4"/>
      <c r="B456" s="206"/>
      <c r="C456" s="11" t="s">
        <v>1505</v>
      </c>
      <c r="D456" s="5"/>
      <c r="E456" s="190"/>
      <c r="F456" s="14"/>
      <c r="G456" s="12"/>
      <c r="H456" s="14"/>
      <c r="I456" s="12"/>
      <c r="J456" s="200"/>
      <c r="K456" s="13"/>
    </row>
    <row r="457" spans="1:11" ht="9.75" customHeight="1">
      <c r="A457" s="4">
        <f>A454+1</f>
        <v>219</v>
      </c>
      <c r="B457" s="206" t="s">
        <v>449</v>
      </c>
      <c r="C457" s="283" t="s">
        <v>756</v>
      </c>
      <c r="D457" s="5" t="s">
        <v>1779</v>
      </c>
      <c r="E457" s="190">
        <v>51.78</v>
      </c>
      <c r="F457" s="14"/>
      <c r="G457" s="12">
        <f>E457*F457</f>
        <v>0</v>
      </c>
      <c r="H457" s="14"/>
      <c r="I457" s="12">
        <f>E457*H457</f>
        <v>0</v>
      </c>
      <c r="J457" s="200">
        <v>0.0176506092</v>
      </c>
      <c r="K457" s="13">
        <f>E457*J457</f>
        <v>0.913948544376</v>
      </c>
    </row>
    <row r="458" spans="1:11" ht="9.75" customHeight="1">
      <c r="A458" s="4"/>
      <c r="B458" s="206"/>
      <c r="C458" s="11" t="s">
        <v>640</v>
      </c>
      <c r="D458" s="5"/>
      <c r="E458" s="190"/>
      <c r="F458" s="14"/>
      <c r="G458" s="12"/>
      <c r="H458" s="14"/>
      <c r="I458" s="12"/>
      <c r="J458" s="200"/>
      <c r="K458" s="13"/>
    </row>
    <row r="459" spans="1:11" ht="9.75" customHeight="1">
      <c r="A459" s="4">
        <f>A457+1</f>
        <v>220</v>
      </c>
      <c r="B459" s="206" t="s">
        <v>450</v>
      </c>
      <c r="C459" s="11" t="s">
        <v>757</v>
      </c>
      <c r="D459" s="5" t="s">
        <v>1779</v>
      </c>
      <c r="E459" s="190">
        <v>10.7</v>
      </c>
      <c r="F459" s="14"/>
      <c r="G459" s="12">
        <f>E459*F459</f>
        <v>0</v>
      </c>
      <c r="H459" s="14"/>
      <c r="I459" s="12">
        <f>E459*H459</f>
        <v>0</v>
      </c>
      <c r="J459" s="200">
        <v>0.0157832832</v>
      </c>
      <c r="K459" s="13">
        <f>E459*J459</f>
        <v>0.16888113024</v>
      </c>
    </row>
    <row r="460" spans="1:11" ht="9.75" customHeight="1">
      <c r="A460" s="4"/>
      <c r="B460" s="206"/>
      <c r="C460" s="11" t="s">
        <v>642</v>
      </c>
      <c r="D460" s="5"/>
      <c r="E460" s="190"/>
      <c r="F460" s="14"/>
      <c r="G460" s="12"/>
      <c r="H460" s="14"/>
      <c r="I460" s="12"/>
      <c r="J460" s="200"/>
      <c r="K460" s="13"/>
    </row>
    <row r="461" spans="1:11" ht="9.75" customHeight="1">
      <c r="A461" s="4">
        <f>A459+1</f>
        <v>221</v>
      </c>
      <c r="B461" s="206" t="s">
        <v>451</v>
      </c>
      <c r="C461" s="11" t="s">
        <v>758</v>
      </c>
      <c r="D461" s="5" t="s">
        <v>1779</v>
      </c>
      <c r="E461" s="190">
        <v>65.7</v>
      </c>
      <c r="F461" s="14"/>
      <c r="G461" s="12">
        <f>E461*F461</f>
        <v>0</v>
      </c>
      <c r="H461" s="14"/>
      <c r="I461" s="12">
        <f>E461*H461</f>
        <v>0</v>
      </c>
      <c r="J461" s="200">
        <v>0.017420472</v>
      </c>
      <c r="K461" s="13">
        <f>E461*J461</f>
        <v>1.1445250104</v>
      </c>
    </row>
    <row r="462" spans="1:11" ht="9.75" customHeight="1">
      <c r="A462" s="4"/>
      <c r="B462" s="206"/>
      <c r="C462" s="11" t="s">
        <v>641</v>
      </c>
      <c r="D462" s="5"/>
      <c r="E462" s="190"/>
      <c r="F462" s="14"/>
      <c r="G462" s="12"/>
      <c r="H462" s="14"/>
      <c r="I462" s="12"/>
      <c r="J462" s="200"/>
      <c r="K462" s="13"/>
    </row>
    <row r="463" spans="1:11" ht="9.75" customHeight="1">
      <c r="A463" s="4">
        <f>A461+1</f>
        <v>222</v>
      </c>
      <c r="B463" s="206" t="s">
        <v>452</v>
      </c>
      <c r="C463" s="11" t="s">
        <v>759</v>
      </c>
      <c r="D463" s="5" t="s">
        <v>1779</v>
      </c>
      <c r="E463" s="190">
        <v>12.65</v>
      </c>
      <c r="F463" s="14"/>
      <c r="G463" s="12">
        <f>E463*F463</f>
        <v>0</v>
      </c>
      <c r="H463" s="14"/>
      <c r="I463" s="12">
        <f>E463*H463</f>
        <v>0</v>
      </c>
      <c r="J463" s="200">
        <v>0.015550472</v>
      </c>
      <c r="K463" s="13">
        <f>E463*J463</f>
        <v>0.19671347079999998</v>
      </c>
    </row>
    <row r="464" spans="1:11" ht="9.75" customHeight="1">
      <c r="A464" s="4"/>
      <c r="B464" s="206"/>
      <c r="C464" s="11" t="s">
        <v>643</v>
      </c>
      <c r="D464" s="5"/>
      <c r="E464" s="190"/>
      <c r="F464" s="14"/>
      <c r="G464" s="12"/>
      <c r="H464" s="14"/>
      <c r="I464" s="12"/>
      <c r="J464" s="200"/>
      <c r="K464" s="13"/>
    </row>
    <row r="465" spans="1:11" ht="9.75" customHeight="1">
      <c r="A465" s="4">
        <f>A463+1</f>
        <v>223</v>
      </c>
      <c r="B465" s="206" t="s">
        <v>453</v>
      </c>
      <c r="C465" s="11" t="s">
        <v>1016</v>
      </c>
      <c r="D465" s="5" t="s">
        <v>1777</v>
      </c>
      <c r="E465" s="190">
        <v>2.7</v>
      </c>
      <c r="F465" s="14"/>
      <c r="G465" s="12">
        <f>E465*F465</f>
        <v>0</v>
      </c>
      <c r="H465" s="14"/>
      <c r="I465" s="12">
        <f>E465*H465</f>
        <v>0</v>
      </c>
      <c r="J465" s="200">
        <v>0.009128752</v>
      </c>
      <c r="K465" s="13">
        <f>E465*J465</f>
        <v>0.024647630400000002</v>
      </c>
    </row>
    <row r="466" spans="1:11" ht="9.75" customHeight="1">
      <c r="A466" s="4">
        <f>A465+1</f>
        <v>224</v>
      </c>
      <c r="B466" s="206" t="s">
        <v>1679</v>
      </c>
      <c r="C466" s="11" t="s">
        <v>332</v>
      </c>
      <c r="D466" s="5" t="s">
        <v>1684</v>
      </c>
      <c r="E466" s="13">
        <f>K467</f>
        <v>9.816263711028002</v>
      </c>
      <c r="F466" s="14"/>
      <c r="G466" s="12">
        <f>E466*F466</f>
        <v>0</v>
      </c>
      <c r="H466" s="14"/>
      <c r="I466" s="12">
        <f>E466*H466</f>
        <v>0</v>
      </c>
      <c r="J466" s="200">
        <v>0</v>
      </c>
      <c r="K466" s="13"/>
    </row>
    <row r="467" spans="1:11" ht="12.75" customHeight="1">
      <c r="A467" s="24"/>
      <c r="B467" s="207">
        <v>763</v>
      </c>
      <c r="C467" s="25" t="s">
        <v>1599</v>
      </c>
      <c r="D467" s="26"/>
      <c r="E467" s="192"/>
      <c r="F467" s="27"/>
      <c r="G467" s="196">
        <f>SUM(G440:G466)</f>
        <v>0</v>
      </c>
      <c r="H467" s="27"/>
      <c r="I467" s="196">
        <f>SUM(I440:I466)</f>
        <v>0</v>
      </c>
      <c r="J467" s="202"/>
      <c r="K467" s="42">
        <f>SUM(K440:K466)</f>
        <v>9.816263711028002</v>
      </c>
    </row>
    <row r="468" spans="1:11" ht="15" customHeight="1">
      <c r="A468" s="15"/>
      <c r="B468" s="213"/>
      <c r="C468" s="19" t="s">
        <v>1600</v>
      </c>
      <c r="D468" s="17"/>
      <c r="E468" s="186"/>
      <c r="F468" s="17"/>
      <c r="G468" s="16"/>
      <c r="H468" s="224"/>
      <c r="I468" s="16"/>
      <c r="J468" s="199"/>
      <c r="K468" s="18"/>
    </row>
    <row r="469" spans="1:11" ht="9.75" customHeight="1">
      <c r="A469" s="4">
        <f>A466+1</f>
        <v>225</v>
      </c>
      <c r="B469" s="206" t="s">
        <v>454</v>
      </c>
      <c r="C469" s="11" t="s">
        <v>760</v>
      </c>
      <c r="D469" s="5" t="s">
        <v>1777</v>
      </c>
      <c r="E469" s="190">
        <v>8</v>
      </c>
      <c r="F469" s="14"/>
      <c r="G469" s="12">
        <f aca="true" t="shared" si="41" ref="G469:G481">E469*F469</f>
        <v>0</v>
      </c>
      <c r="H469" s="14"/>
      <c r="I469" s="12">
        <f aca="true" t="shared" si="42" ref="I469:I481">E469*H469</f>
        <v>0</v>
      </c>
      <c r="J469" s="200">
        <v>0.003</v>
      </c>
      <c r="K469" s="13">
        <f>E469*J469</f>
        <v>0.024</v>
      </c>
    </row>
    <row r="470" spans="1:11" ht="9.75" customHeight="1">
      <c r="A470" s="4">
        <f aca="true" t="shared" si="43" ref="A470:A481">A469+1</f>
        <v>226</v>
      </c>
      <c r="B470" s="206" t="s">
        <v>1740</v>
      </c>
      <c r="C470" s="11" t="s">
        <v>334</v>
      </c>
      <c r="D470" s="5" t="s">
        <v>1777</v>
      </c>
      <c r="E470" s="190">
        <v>8.5</v>
      </c>
      <c r="F470" s="14"/>
      <c r="G470" s="12">
        <f t="shared" si="41"/>
        <v>0</v>
      </c>
      <c r="H470" s="14"/>
      <c r="I470" s="12">
        <f t="shared" si="42"/>
        <v>0</v>
      </c>
      <c r="J470" s="200">
        <v>0.003</v>
      </c>
      <c r="K470" s="13">
        <f aca="true" t="shared" si="44" ref="K470:K480">E470*J470</f>
        <v>0.025500000000000002</v>
      </c>
    </row>
    <row r="471" spans="1:11" ht="9.75" customHeight="1">
      <c r="A471" s="4">
        <f t="shared" si="43"/>
        <v>227</v>
      </c>
      <c r="B471" s="206" t="s">
        <v>1741</v>
      </c>
      <c r="C471" s="11" t="s">
        <v>335</v>
      </c>
      <c r="D471" s="5" t="s">
        <v>1777</v>
      </c>
      <c r="E471" s="190">
        <v>3</v>
      </c>
      <c r="F471" s="14"/>
      <c r="G471" s="12">
        <f t="shared" si="41"/>
        <v>0</v>
      </c>
      <c r="H471" s="14"/>
      <c r="I471" s="12">
        <f t="shared" si="42"/>
        <v>0</v>
      </c>
      <c r="J471" s="200">
        <v>0.002</v>
      </c>
      <c r="K471" s="13">
        <f t="shared" si="44"/>
        <v>0.006</v>
      </c>
    </row>
    <row r="472" spans="1:11" ht="9.75" customHeight="1">
      <c r="A472" s="4">
        <f t="shared" si="43"/>
        <v>228</v>
      </c>
      <c r="B472" s="206" t="s">
        <v>1739</v>
      </c>
      <c r="C472" s="11" t="s">
        <v>333</v>
      </c>
      <c r="D472" s="5" t="s">
        <v>1779</v>
      </c>
      <c r="E472" s="190">
        <v>2</v>
      </c>
      <c r="F472" s="14"/>
      <c r="G472" s="12">
        <f t="shared" si="41"/>
        <v>0</v>
      </c>
      <c r="H472" s="14"/>
      <c r="I472" s="12">
        <f t="shared" si="42"/>
        <v>0</v>
      </c>
      <c r="J472" s="200">
        <v>0.00700000000001</v>
      </c>
      <c r="K472" s="13">
        <f>E472*J472</f>
        <v>0.01400000000002</v>
      </c>
    </row>
    <row r="473" spans="1:11" ht="9.75" customHeight="1">
      <c r="A473" s="4">
        <f t="shared" si="43"/>
        <v>229</v>
      </c>
      <c r="B473" s="206" t="s">
        <v>822</v>
      </c>
      <c r="C473" s="182" t="s">
        <v>823</v>
      </c>
      <c r="D473" s="5" t="s">
        <v>1779</v>
      </c>
      <c r="E473" s="190">
        <v>2</v>
      </c>
      <c r="F473" s="14"/>
      <c r="G473" s="12">
        <f t="shared" si="41"/>
        <v>0</v>
      </c>
      <c r="H473" s="14"/>
      <c r="I473" s="12">
        <f t="shared" si="42"/>
        <v>0</v>
      </c>
      <c r="J473" s="200">
        <v>0.006831</v>
      </c>
      <c r="K473" s="13">
        <f>E473*J473</f>
        <v>0.013662</v>
      </c>
    </row>
    <row r="474" spans="1:11" ht="9.75" customHeight="1">
      <c r="A474" s="4">
        <f t="shared" si="43"/>
        <v>230</v>
      </c>
      <c r="B474" s="206" t="s">
        <v>820</v>
      </c>
      <c r="C474" s="182" t="s">
        <v>821</v>
      </c>
      <c r="D474" s="5" t="s">
        <v>1777</v>
      </c>
      <c r="E474" s="190">
        <v>10.5</v>
      </c>
      <c r="F474" s="14"/>
      <c r="G474" s="12">
        <f t="shared" si="41"/>
        <v>0</v>
      </c>
      <c r="H474" s="14"/>
      <c r="I474" s="12">
        <f t="shared" si="42"/>
        <v>0</v>
      </c>
      <c r="J474" s="200">
        <v>0.002278</v>
      </c>
      <c r="K474" s="13">
        <f t="shared" si="44"/>
        <v>0.023919</v>
      </c>
    </row>
    <row r="475" spans="1:11" ht="9.75" customHeight="1">
      <c r="A475" s="4">
        <f t="shared" si="43"/>
        <v>231</v>
      </c>
      <c r="B475" s="206" t="s">
        <v>808</v>
      </c>
      <c r="C475" s="11" t="s">
        <v>814</v>
      </c>
      <c r="D475" s="5" t="s">
        <v>1777</v>
      </c>
      <c r="E475" s="190">
        <v>1.6</v>
      </c>
      <c r="F475" s="14"/>
      <c r="G475" s="12">
        <f t="shared" si="41"/>
        <v>0</v>
      </c>
      <c r="H475" s="14"/>
      <c r="I475" s="12">
        <f t="shared" si="42"/>
        <v>0</v>
      </c>
      <c r="J475" s="200">
        <v>0.0019646704</v>
      </c>
      <c r="K475" s="13">
        <f t="shared" si="44"/>
        <v>0.0031434726400000005</v>
      </c>
    </row>
    <row r="476" spans="1:11" ht="9.75" customHeight="1">
      <c r="A476" s="4">
        <f t="shared" si="43"/>
        <v>232</v>
      </c>
      <c r="B476" s="206" t="s">
        <v>809</v>
      </c>
      <c r="C476" s="11" t="s">
        <v>815</v>
      </c>
      <c r="D476" s="5" t="s">
        <v>1777</v>
      </c>
      <c r="E476" s="190">
        <v>10.6</v>
      </c>
      <c r="F476" s="14"/>
      <c r="G476" s="12">
        <f t="shared" si="41"/>
        <v>0</v>
      </c>
      <c r="H476" s="14"/>
      <c r="I476" s="12">
        <f t="shared" si="42"/>
        <v>0</v>
      </c>
      <c r="J476" s="200">
        <v>0.0030752816</v>
      </c>
      <c r="K476" s="13">
        <f t="shared" si="44"/>
        <v>0.03259798496</v>
      </c>
    </row>
    <row r="477" spans="1:11" ht="9.75" customHeight="1">
      <c r="A477" s="4">
        <f t="shared" si="43"/>
        <v>233</v>
      </c>
      <c r="B477" s="206" t="s">
        <v>810</v>
      </c>
      <c r="C477" s="11" t="s">
        <v>816</v>
      </c>
      <c r="D477" s="5" t="s">
        <v>1780</v>
      </c>
      <c r="E477" s="190">
        <v>1</v>
      </c>
      <c r="F477" s="14"/>
      <c r="G477" s="12">
        <f t="shared" si="41"/>
        <v>0</v>
      </c>
      <c r="H477" s="14"/>
      <c r="I477" s="12">
        <f t="shared" si="42"/>
        <v>0</v>
      </c>
      <c r="J477" s="200">
        <v>0.00165108</v>
      </c>
      <c r="K477" s="13">
        <f t="shared" si="44"/>
        <v>0.00165108</v>
      </c>
    </row>
    <row r="478" spans="1:11" ht="9.75" customHeight="1">
      <c r="A478" s="4">
        <f t="shared" si="43"/>
        <v>234</v>
      </c>
      <c r="B478" s="206" t="s">
        <v>811</v>
      </c>
      <c r="C478" s="11" t="s">
        <v>817</v>
      </c>
      <c r="D478" s="5" t="s">
        <v>1777</v>
      </c>
      <c r="E478" s="190">
        <v>6.6</v>
      </c>
      <c r="F478" s="14"/>
      <c r="G478" s="12">
        <f t="shared" si="41"/>
        <v>0</v>
      </c>
      <c r="H478" s="14"/>
      <c r="I478" s="12">
        <f t="shared" si="42"/>
        <v>0</v>
      </c>
      <c r="J478" s="200">
        <v>0.0029032508</v>
      </c>
      <c r="K478" s="13">
        <f t="shared" si="44"/>
        <v>0.01916145528</v>
      </c>
    </row>
    <row r="479" spans="1:11" ht="9.75" customHeight="1">
      <c r="A479" s="4">
        <f t="shared" si="43"/>
        <v>235</v>
      </c>
      <c r="B479" s="206" t="s">
        <v>812</v>
      </c>
      <c r="C479" s="11" t="s">
        <v>818</v>
      </c>
      <c r="D479" s="5" t="s">
        <v>1777</v>
      </c>
      <c r="E479" s="190">
        <v>3.2</v>
      </c>
      <c r="F479" s="14"/>
      <c r="G479" s="12">
        <f t="shared" si="41"/>
        <v>0</v>
      </c>
      <c r="H479" s="14"/>
      <c r="I479" s="12">
        <f t="shared" si="42"/>
        <v>0</v>
      </c>
      <c r="J479" s="200">
        <v>0.003335084</v>
      </c>
      <c r="K479" s="13">
        <f t="shared" si="44"/>
        <v>0.0106722688</v>
      </c>
    </row>
    <row r="480" spans="1:11" ht="9.75" customHeight="1">
      <c r="A480" s="4">
        <f t="shared" si="43"/>
        <v>236</v>
      </c>
      <c r="B480" s="206" t="s">
        <v>813</v>
      </c>
      <c r="C480" s="11" t="s">
        <v>819</v>
      </c>
      <c r="D480" s="5" t="s">
        <v>1777</v>
      </c>
      <c r="E480" s="190">
        <v>10</v>
      </c>
      <c r="F480" s="14"/>
      <c r="G480" s="12">
        <f t="shared" si="41"/>
        <v>0</v>
      </c>
      <c r="H480" s="14"/>
      <c r="I480" s="12">
        <f t="shared" si="42"/>
        <v>0</v>
      </c>
      <c r="J480" s="200">
        <v>0.0026115882</v>
      </c>
      <c r="K480" s="13">
        <f t="shared" si="44"/>
        <v>0.026115882</v>
      </c>
    </row>
    <row r="481" spans="1:11" ht="9.75" customHeight="1">
      <c r="A481" s="4">
        <f t="shared" si="43"/>
        <v>237</v>
      </c>
      <c r="B481" s="206" t="s">
        <v>1693</v>
      </c>
      <c r="C481" s="11" t="s">
        <v>336</v>
      </c>
      <c r="D481" s="5" t="s">
        <v>1684</v>
      </c>
      <c r="E481" s="13">
        <f>K482</f>
        <v>0.20042314368001998</v>
      </c>
      <c r="F481" s="14"/>
      <c r="G481" s="12">
        <f t="shared" si="41"/>
        <v>0</v>
      </c>
      <c r="H481" s="14"/>
      <c r="I481" s="12">
        <f t="shared" si="42"/>
        <v>0</v>
      </c>
      <c r="J481" s="200">
        <v>0</v>
      </c>
      <c r="K481" s="13"/>
    </row>
    <row r="482" spans="1:11" ht="12.75" customHeight="1">
      <c r="A482" s="24"/>
      <c r="B482" s="207">
        <v>764</v>
      </c>
      <c r="C482" s="25" t="s">
        <v>1682</v>
      </c>
      <c r="D482" s="26"/>
      <c r="E482" s="192"/>
      <c r="F482" s="27"/>
      <c r="G482" s="196">
        <f>SUM(G469:G481)</f>
        <v>0</v>
      </c>
      <c r="H482" s="27"/>
      <c r="I482" s="196">
        <f>SUM(I469:I481)</f>
        <v>0</v>
      </c>
      <c r="J482" s="202"/>
      <c r="K482" s="42">
        <f>SUM(K469:K481)</f>
        <v>0.20042314368001998</v>
      </c>
    </row>
    <row r="483" spans="1:11" ht="15" customHeight="1">
      <c r="A483" s="15"/>
      <c r="B483" s="213"/>
      <c r="C483" s="19" t="s">
        <v>1601</v>
      </c>
      <c r="D483" s="17"/>
      <c r="E483" s="186"/>
      <c r="F483" s="17"/>
      <c r="G483" s="16"/>
      <c r="H483" s="224"/>
      <c r="I483" s="16"/>
      <c r="J483" s="199"/>
      <c r="K483" s="18"/>
    </row>
    <row r="484" spans="1:11" ht="9.75" customHeight="1">
      <c r="A484" s="4">
        <f>A481+1</f>
        <v>238</v>
      </c>
      <c r="B484" s="206" t="s">
        <v>1760</v>
      </c>
      <c r="C484" s="11" t="s">
        <v>761</v>
      </c>
      <c r="D484" s="5" t="s">
        <v>1779</v>
      </c>
      <c r="E484" s="190">
        <v>291.84</v>
      </c>
      <c r="F484" s="14"/>
      <c r="G484" s="12">
        <f>E484*F484</f>
        <v>0</v>
      </c>
      <c r="H484" s="14"/>
      <c r="I484" s="12">
        <f>E484*H484</f>
        <v>0</v>
      </c>
      <c r="J484" s="200">
        <v>0.021</v>
      </c>
      <c r="K484" s="13">
        <f>E484*J484</f>
        <v>6.12864</v>
      </c>
    </row>
    <row r="485" spans="1:11" ht="9.75" customHeight="1">
      <c r="A485" s="4"/>
      <c r="B485" s="206"/>
      <c r="C485" s="11" t="s">
        <v>898</v>
      </c>
      <c r="D485" s="5"/>
      <c r="E485" s="190"/>
      <c r="F485" s="14"/>
      <c r="G485" s="12"/>
      <c r="H485" s="14"/>
      <c r="I485" s="12"/>
      <c r="J485" s="200"/>
      <c r="K485" s="13"/>
    </row>
    <row r="486" spans="1:11" ht="9.75" customHeight="1">
      <c r="A486" s="4"/>
      <c r="B486" s="206"/>
      <c r="C486" s="11" t="s">
        <v>899</v>
      </c>
      <c r="D486" s="5"/>
      <c r="E486" s="190"/>
      <c r="F486" s="14"/>
      <c r="G486" s="12"/>
      <c r="H486" s="14"/>
      <c r="I486" s="12"/>
      <c r="J486" s="200"/>
      <c r="K486" s="13"/>
    </row>
    <row r="487" spans="1:11" ht="9.75" customHeight="1">
      <c r="A487" s="4">
        <f>A484+1</f>
        <v>239</v>
      </c>
      <c r="B487" s="206" t="s">
        <v>455</v>
      </c>
      <c r="C487" s="11" t="s">
        <v>762</v>
      </c>
      <c r="D487" s="5" t="s">
        <v>1777</v>
      </c>
      <c r="E487" s="190">
        <v>31</v>
      </c>
      <c r="F487" s="14"/>
      <c r="G487" s="12">
        <f>E487*F487</f>
        <v>0</v>
      </c>
      <c r="H487" s="14"/>
      <c r="I487" s="12">
        <f>E487*H487</f>
        <v>0</v>
      </c>
      <c r="J487" s="200">
        <v>0.011</v>
      </c>
      <c r="K487" s="13">
        <f>E487*J487</f>
        <v>0.34099999999999997</v>
      </c>
    </row>
    <row r="488" spans="1:11" ht="9.75" customHeight="1">
      <c r="A488" s="4"/>
      <c r="B488" s="206"/>
      <c r="C488" s="11" t="s">
        <v>900</v>
      </c>
      <c r="D488" s="5"/>
      <c r="E488" s="190"/>
      <c r="F488" s="14"/>
      <c r="G488" s="12"/>
      <c r="H488" s="14"/>
      <c r="I488" s="12"/>
      <c r="J488" s="200"/>
      <c r="K488" s="13"/>
    </row>
    <row r="489" spans="1:11" ht="9.75" customHeight="1">
      <c r="A489" s="4">
        <f>A487+1</f>
        <v>240</v>
      </c>
      <c r="B489" s="206" t="s">
        <v>456</v>
      </c>
      <c r="C489" s="11" t="s">
        <v>763</v>
      </c>
      <c r="D489" s="5" t="s">
        <v>1779</v>
      </c>
      <c r="E489" s="190">
        <v>37.8</v>
      </c>
      <c r="F489" s="14"/>
      <c r="G489" s="12">
        <f>E489*F489</f>
        <v>0</v>
      </c>
      <c r="H489" s="14"/>
      <c r="I489" s="12">
        <f>E489*H489</f>
        <v>0</v>
      </c>
      <c r="J489" s="200">
        <v>0.011</v>
      </c>
      <c r="K489" s="13">
        <f>E489*J489</f>
        <v>0.41579999999999995</v>
      </c>
    </row>
    <row r="490" spans="1:11" ht="9.75" customHeight="1">
      <c r="A490" s="4"/>
      <c r="B490" s="206"/>
      <c r="C490" s="11" t="s">
        <v>897</v>
      </c>
      <c r="D490" s="5"/>
      <c r="E490" s="190"/>
      <c r="F490" s="14"/>
      <c r="G490" s="12"/>
      <c r="H490" s="14"/>
      <c r="I490" s="12"/>
      <c r="J490" s="200"/>
      <c r="K490" s="13"/>
    </row>
    <row r="491" spans="1:11" ht="9.75" customHeight="1">
      <c r="A491" s="4">
        <f>A489+1</f>
        <v>241</v>
      </c>
      <c r="B491" s="206" t="s">
        <v>457</v>
      </c>
      <c r="C491" s="11" t="s">
        <v>764</v>
      </c>
      <c r="D491" s="5" t="s">
        <v>1779</v>
      </c>
      <c r="E491" s="190">
        <v>291.84</v>
      </c>
      <c r="F491" s="14"/>
      <c r="G491" s="12">
        <f>E491*F491</f>
        <v>0</v>
      </c>
      <c r="H491" s="14"/>
      <c r="I491" s="12">
        <f>E491*H491</f>
        <v>0</v>
      </c>
      <c r="J491" s="200">
        <v>7.79279999999E-05</v>
      </c>
      <c r="K491" s="13">
        <f>E491*J491</f>
        <v>0.022742507519970815</v>
      </c>
    </row>
    <row r="492" spans="1:11" ht="9.75" customHeight="1">
      <c r="A492" s="4"/>
      <c r="B492" s="206"/>
      <c r="C492" s="11" t="s">
        <v>914</v>
      </c>
      <c r="D492" s="5"/>
      <c r="E492" s="190"/>
      <c r="F492" s="14"/>
      <c r="G492" s="12"/>
      <c r="H492" s="14"/>
      <c r="I492" s="12"/>
      <c r="J492" s="200"/>
      <c r="K492" s="13"/>
    </row>
    <row r="493" spans="1:11" ht="9.75" customHeight="1">
      <c r="A493" s="4">
        <f>A491+1</f>
        <v>242</v>
      </c>
      <c r="B493" s="206" t="s">
        <v>458</v>
      </c>
      <c r="C493" s="11" t="s">
        <v>765</v>
      </c>
      <c r="D493" s="5" t="s">
        <v>1779</v>
      </c>
      <c r="E493" s="190">
        <v>32.34</v>
      </c>
      <c r="F493" s="14"/>
      <c r="G493" s="12">
        <f>E493*F493</f>
        <v>0</v>
      </c>
      <c r="H493" s="14"/>
      <c r="I493" s="12">
        <f>E493*H493</f>
        <v>0</v>
      </c>
      <c r="J493" s="200">
        <v>0.0463379280001</v>
      </c>
      <c r="K493" s="13">
        <f>E493*J493</f>
        <v>1.498568591523234</v>
      </c>
    </row>
    <row r="494" spans="1:11" ht="9.75" customHeight="1">
      <c r="A494" s="4"/>
      <c r="B494" s="206"/>
      <c r="C494" s="11" t="s">
        <v>915</v>
      </c>
      <c r="D494" s="5"/>
      <c r="E494" s="190"/>
      <c r="F494" s="14"/>
      <c r="G494" s="12"/>
      <c r="H494" s="14"/>
      <c r="I494" s="12"/>
      <c r="J494" s="200"/>
      <c r="K494" s="13"/>
    </row>
    <row r="495" spans="1:11" ht="9.75" customHeight="1">
      <c r="A495" s="4"/>
      <c r="B495" s="206"/>
      <c r="C495" s="11" t="s">
        <v>916</v>
      </c>
      <c r="D495" s="5"/>
      <c r="E495" s="190"/>
      <c r="F495" s="14"/>
      <c r="G495" s="12"/>
      <c r="H495" s="14"/>
      <c r="I495" s="12"/>
      <c r="J495" s="200"/>
      <c r="K495" s="13"/>
    </row>
    <row r="496" spans="1:11" ht="9.75" customHeight="1">
      <c r="A496" s="4"/>
      <c r="B496" s="206"/>
      <c r="C496" s="11" t="s">
        <v>917</v>
      </c>
      <c r="D496" s="5"/>
      <c r="E496" s="190"/>
      <c r="F496" s="14"/>
      <c r="G496" s="12"/>
      <c r="H496" s="14"/>
      <c r="I496" s="12"/>
      <c r="J496" s="200"/>
      <c r="K496" s="13"/>
    </row>
    <row r="497" spans="1:11" ht="9.75" customHeight="1">
      <c r="A497" s="4">
        <f>A493+1</f>
        <v>243</v>
      </c>
      <c r="B497" s="206" t="s">
        <v>459</v>
      </c>
      <c r="C497" s="11" t="s">
        <v>766</v>
      </c>
      <c r="D497" s="5" t="s">
        <v>1777</v>
      </c>
      <c r="E497" s="190">
        <v>16.4</v>
      </c>
      <c r="F497" s="14"/>
      <c r="G497" s="12">
        <f>E497*F497</f>
        <v>0</v>
      </c>
      <c r="H497" s="14"/>
      <c r="I497" s="12">
        <f>E497*H497</f>
        <v>0</v>
      </c>
      <c r="J497" s="200">
        <v>0.00163025</v>
      </c>
      <c r="K497" s="13">
        <f>E497*J497</f>
        <v>0.0267361</v>
      </c>
    </row>
    <row r="498" spans="1:11" ht="9.75" customHeight="1">
      <c r="A498" s="4">
        <f aca="true" t="shared" si="45" ref="A498:A508">A497+1</f>
        <v>244</v>
      </c>
      <c r="B498" s="206" t="s">
        <v>460</v>
      </c>
      <c r="C498" s="11" t="s">
        <v>767</v>
      </c>
      <c r="D498" s="5" t="s">
        <v>1777</v>
      </c>
      <c r="E498" s="190">
        <v>14.6</v>
      </c>
      <c r="F498" s="14"/>
      <c r="G498" s="12">
        <f>E498*F498</f>
        <v>0</v>
      </c>
      <c r="H498" s="14"/>
      <c r="I498" s="12">
        <f>E498*H498</f>
        <v>0</v>
      </c>
      <c r="J498" s="200">
        <v>0.00162365</v>
      </c>
      <c r="K498" s="13">
        <f>E498*J498</f>
        <v>0.023705289999999997</v>
      </c>
    </row>
    <row r="499" spans="1:11" ht="9.75" customHeight="1">
      <c r="A499" s="4"/>
      <c r="B499" s="206"/>
      <c r="C499" s="11" t="s">
        <v>918</v>
      </c>
      <c r="D499" s="5"/>
      <c r="E499" s="190"/>
      <c r="F499" s="14"/>
      <c r="G499" s="12"/>
      <c r="H499" s="14"/>
      <c r="I499" s="12"/>
      <c r="J499" s="200"/>
      <c r="K499" s="13"/>
    </row>
    <row r="500" spans="1:11" ht="9.75" customHeight="1">
      <c r="A500" s="4">
        <f>A498+1</f>
        <v>245</v>
      </c>
      <c r="B500" s="206" t="s">
        <v>461</v>
      </c>
      <c r="C500" s="11" t="s">
        <v>768</v>
      </c>
      <c r="D500" s="5" t="s">
        <v>1777</v>
      </c>
      <c r="E500" s="190">
        <v>19.2</v>
      </c>
      <c r="F500" s="14"/>
      <c r="G500" s="12">
        <f>E500*F500</f>
        <v>0</v>
      </c>
      <c r="H500" s="14"/>
      <c r="I500" s="12">
        <f>E500*H500</f>
        <v>0</v>
      </c>
      <c r="J500" s="200">
        <v>4.228E-05</v>
      </c>
      <c r="K500" s="13">
        <f>E500*J500</f>
        <v>0.0008117760000000001</v>
      </c>
    </row>
    <row r="501" spans="1:11" ht="9.75" customHeight="1">
      <c r="A501" s="4"/>
      <c r="B501" s="206"/>
      <c r="C501" s="11" t="s">
        <v>919</v>
      </c>
      <c r="D501" s="5"/>
      <c r="E501" s="190"/>
      <c r="F501" s="14"/>
      <c r="G501" s="12"/>
      <c r="H501" s="14"/>
      <c r="I501" s="12"/>
      <c r="J501" s="200"/>
      <c r="K501" s="13"/>
    </row>
    <row r="502" spans="1:11" ht="9.75" customHeight="1">
      <c r="A502" s="4">
        <f>A500+1</f>
        <v>246</v>
      </c>
      <c r="B502" s="206" t="s">
        <v>462</v>
      </c>
      <c r="C502" s="11" t="s">
        <v>769</v>
      </c>
      <c r="D502" s="5" t="s">
        <v>1777</v>
      </c>
      <c r="E502" s="190">
        <v>9.8</v>
      </c>
      <c r="F502" s="14"/>
      <c r="G502" s="12">
        <f>E502*F502</f>
        <v>0</v>
      </c>
      <c r="H502" s="14"/>
      <c r="I502" s="12">
        <f>E502*H502</f>
        <v>0</v>
      </c>
      <c r="J502" s="200">
        <v>0.02524228</v>
      </c>
      <c r="K502" s="13">
        <f>E502*J502</f>
        <v>0.247374344</v>
      </c>
    </row>
    <row r="503" spans="1:11" ht="9.75" customHeight="1">
      <c r="A503" s="4"/>
      <c r="B503" s="206"/>
      <c r="C503" s="11" t="s">
        <v>920</v>
      </c>
      <c r="D503" s="5"/>
      <c r="E503" s="190"/>
      <c r="F503" s="14"/>
      <c r="G503" s="12"/>
      <c r="H503" s="14"/>
      <c r="I503" s="12"/>
      <c r="J503" s="200"/>
      <c r="K503" s="13"/>
    </row>
    <row r="504" spans="1:11" ht="9.75" customHeight="1">
      <c r="A504" s="4">
        <f>A502+1</f>
        <v>247</v>
      </c>
      <c r="B504" s="206" t="s">
        <v>1755</v>
      </c>
      <c r="C504" s="11" t="s">
        <v>770</v>
      </c>
      <c r="D504" s="5" t="s">
        <v>1780</v>
      </c>
      <c r="E504" s="190">
        <v>2</v>
      </c>
      <c r="F504" s="14"/>
      <c r="G504" s="12">
        <f>E504*F504</f>
        <v>0</v>
      </c>
      <c r="H504" s="14"/>
      <c r="I504" s="12">
        <f>E504*H504</f>
        <v>0</v>
      </c>
      <c r="J504" s="200">
        <v>0.02249748</v>
      </c>
      <c r="K504" s="13">
        <f>E504*J504</f>
        <v>0.04499496</v>
      </c>
    </row>
    <row r="505" spans="1:11" ht="9.75" customHeight="1">
      <c r="A505" s="4">
        <f t="shared" si="45"/>
        <v>248</v>
      </c>
      <c r="B505" s="206" t="s">
        <v>921</v>
      </c>
      <c r="C505" s="182" t="s">
        <v>922</v>
      </c>
      <c r="D505" s="5" t="s">
        <v>1780</v>
      </c>
      <c r="E505" s="190">
        <v>1</v>
      </c>
      <c r="F505" s="14"/>
      <c r="G505" s="12">
        <f>E505*F505</f>
        <v>0</v>
      </c>
      <c r="H505" s="14"/>
      <c r="I505" s="12">
        <f>E505*H505</f>
        <v>0</v>
      </c>
      <c r="J505" s="200">
        <v>0.009</v>
      </c>
      <c r="K505" s="13">
        <f>E505*J505</f>
        <v>0.009</v>
      </c>
    </row>
    <row r="506" spans="1:11" ht="9.75" customHeight="1">
      <c r="A506" s="4">
        <f t="shared" si="45"/>
        <v>249</v>
      </c>
      <c r="B506" s="206" t="s">
        <v>923</v>
      </c>
      <c r="C506" s="182" t="s">
        <v>924</v>
      </c>
      <c r="D506" s="5" t="s">
        <v>1780</v>
      </c>
      <c r="E506" s="190">
        <v>5</v>
      </c>
      <c r="F506" s="14"/>
      <c r="G506" s="12">
        <f>E506*F506</f>
        <v>0</v>
      </c>
      <c r="H506" s="14"/>
      <c r="I506" s="12">
        <f>E506*H506</f>
        <v>0</v>
      </c>
      <c r="J506" s="200">
        <v>0.00192</v>
      </c>
      <c r="K506" s="13">
        <f>E506*J506</f>
        <v>0.009600000000000001</v>
      </c>
    </row>
    <row r="507" spans="1:11" ht="9.75" customHeight="1">
      <c r="A507" s="4">
        <f t="shared" si="45"/>
        <v>250</v>
      </c>
      <c r="B507" s="206" t="s">
        <v>926</v>
      </c>
      <c r="C507" s="182" t="s">
        <v>927</v>
      </c>
      <c r="D507" s="5" t="s">
        <v>1780</v>
      </c>
      <c r="E507" s="190">
        <v>5</v>
      </c>
      <c r="F507" s="14"/>
      <c r="G507" s="12">
        <f>E507*F507</f>
        <v>0</v>
      </c>
      <c r="H507" s="14"/>
      <c r="I507" s="12">
        <f>E507*H507</f>
        <v>0</v>
      </c>
      <c r="J507" s="200">
        <v>0.0005</v>
      </c>
      <c r="K507" s="13">
        <f>E507*J507</f>
        <v>0.0025</v>
      </c>
    </row>
    <row r="508" spans="1:11" ht="9.75" customHeight="1">
      <c r="A508" s="4">
        <f t="shared" si="45"/>
        <v>251</v>
      </c>
      <c r="B508" s="206" t="s">
        <v>1694</v>
      </c>
      <c r="C508" s="11" t="s">
        <v>337</v>
      </c>
      <c r="D508" s="5" t="s">
        <v>1684</v>
      </c>
      <c r="E508" s="13">
        <f>K509</f>
        <v>8.77147356904321</v>
      </c>
      <c r="F508" s="14"/>
      <c r="G508" s="12">
        <f>E508*F508</f>
        <v>0</v>
      </c>
      <c r="H508" s="14"/>
      <c r="I508" s="12">
        <f>E508*H508</f>
        <v>0</v>
      </c>
      <c r="J508" s="200">
        <v>0</v>
      </c>
      <c r="K508" s="13"/>
    </row>
    <row r="509" spans="1:11" ht="12.75" customHeight="1">
      <c r="A509" s="24"/>
      <c r="B509" s="207">
        <v>765</v>
      </c>
      <c r="C509" s="25" t="s">
        <v>1602</v>
      </c>
      <c r="D509" s="26"/>
      <c r="E509" s="192"/>
      <c r="F509" s="27"/>
      <c r="G509" s="196">
        <f>SUM(G484:G508)</f>
        <v>0</v>
      </c>
      <c r="H509" s="27"/>
      <c r="I509" s="196">
        <f>SUM(I484:I508)</f>
        <v>0</v>
      </c>
      <c r="J509" s="202"/>
      <c r="K509" s="42">
        <f>SUM(K484:K508)</f>
        <v>8.77147356904321</v>
      </c>
    </row>
    <row r="510" spans="1:11" ht="15" customHeight="1">
      <c r="A510" s="15"/>
      <c r="B510" s="213"/>
      <c r="C510" s="19" t="s">
        <v>1603</v>
      </c>
      <c r="D510" s="17"/>
      <c r="E510" s="186"/>
      <c r="F510" s="17"/>
      <c r="G510" s="16"/>
      <c r="H510" s="224"/>
      <c r="I510" s="16"/>
      <c r="J510" s="199"/>
      <c r="K510" s="18"/>
    </row>
    <row r="511" spans="1:11" ht="9.75" customHeight="1">
      <c r="A511" s="4">
        <f>A508+1</f>
        <v>252</v>
      </c>
      <c r="B511" s="206" t="s">
        <v>463</v>
      </c>
      <c r="C511" s="11" t="s">
        <v>771</v>
      </c>
      <c r="D511" s="5" t="s">
        <v>1780</v>
      </c>
      <c r="E511" s="190">
        <v>28</v>
      </c>
      <c r="F511" s="14"/>
      <c r="G511" s="12">
        <f aca="true" t="shared" si="46" ref="G511:G551">E511*F511</f>
        <v>0</v>
      </c>
      <c r="H511" s="14"/>
      <c r="I511" s="12">
        <f aca="true" t="shared" si="47" ref="I511:I551">E511*H511</f>
        <v>0</v>
      </c>
      <c r="J511" s="200">
        <v>0</v>
      </c>
      <c r="K511" s="13">
        <f>E511*J511</f>
        <v>0</v>
      </c>
    </row>
    <row r="512" spans="1:11" ht="9.75" customHeight="1">
      <c r="A512" s="4">
        <f aca="true" t="shared" si="48" ref="A512:A553">A511+1</f>
        <v>253</v>
      </c>
      <c r="B512" s="206" t="s">
        <v>464</v>
      </c>
      <c r="C512" s="11" t="s">
        <v>772</v>
      </c>
      <c r="D512" s="5" t="s">
        <v>1780</v>
      </c>
      <c r="E512" s="190">
        <v>3</v>
      </c>
      <c r="F512" s="14"/>
      <c r="G512" s="12">
        <f t="shared" si="46"/>
        <v>0</v>
      </c>
      <c r="H512" s="14"/>
      <c r="I512" s="12">
        <f t="shared" si="47"/>
        <v>0</v>
      </c>
      <c r="J512" s="200">
        <v>0</v>
      </c>
      <c r="K512" s="13">
        <f>E512*J512</f>
        <v>0</v>
      </c>
    </row>
    <row r="513" spans="1:11" ht="9.75" customHeight="1">
      <c r="A513" s="4">
        <f t="shared" si="48"/>
        <v>254</v>
      </c>
      <c r="B513" s="206" t="s">
        <v>688</v>
      </c>
      <c r="C513" s="11" t="s">
        <v>690</v>
      </c>
      <c r="D513" s="5" t="s">
        <v>1780</v>
      </c>
      <c r="E513" s="190">
        <v>1</v>
      </c>
      <c r="F513" s="14"/>
      <c r="G513" s="12">
        <f aca="true" t="shared" si="49" ref="G513:G518">E513*F513</f>
        <v>0</v>
      </c>
      <c r="H513" s="14"/>
      <c r="I513" s="12">
        <f aca="true" t="shared" si="50" ref="I513:I518">E513*H513</f>
        <v>0</v>
      </c>
      <c r="J513" s="200">
        <v>0.018</v>
      </c>
      <c r="K513" s="13">
        <f aca="true" t="shared" si="51" ref="K513:K518">E513*J513</f>
        <v>0.018</v>
      </c>
    </row>
    <row r="514" spans="1:11" ht="9.75" customHeight="1">
      <c r="A514" s="4">
        <f t="shared" si="48"/>
        <v>255</v>
      </c>
      <c r="B514" s="206" t="s">
        <v>689</v>
      </c>
      <c r="C514" s="11" t="s">
        <v>691</v>
      </c>
      <c r="D514" s="5" t="s">
        <v>1780</v>
      </c>
      <c r="E514" s="190">
        <v>9</v>
      </c>
      <c r="F514" s="14"/>
      <c r="G514" s="12">
        <f t="shared" si="49"/>
        <v>0</v>
      </c>
      <c r="H514" s="14"/>
      <c r="I514" s="12">
        <f t="shared" si="50"/>
        <v>0</v>
      </c>
      <c r="J514" s="200">
        <v>0.017</v>
      </c>
      <c r="K514" s="13">
        <f t="shared" si="51"/>
        <v>0.15300000000000002</v>
      </c>
    </row>
    <row r="515" spans="1:11" ht="9.75" customHeight="1">
      <c r="A515" s="4">
        <f t="shared" si="48"/>
        <v>256</v>
      </c>
      <c r="B515" s="206" t="s">
        <v>467</v>
      </c>
      <c r="C515" s="11" t="s">
        <v>692</v>
      </c>
      <c r="D515" s="5" t="s">
        <v>1780</v>
      </c>
      <c r="E515" s="190">
        <v>1</v>
      </c>
      <c r="F515" s="14"/>
      <c r="G515" s="12">
        <f t="shared" si="49"/>
        <v>0</v>
      </c>
      <c r="H515" s="14"/>
      <c r="I515" s="12">
        <f t="shared" si="50"/>
        <v>0</v>
      </c>
      <c r="J515" s="200">
        <v>0.018</v>
      </c>
      <c r="K515" s="13">
        <f t="shared" si="51"/>
        <v>0.018</v>
      </c>
    </row>
    <row r="516" spans="1:11" ht="9.75" customHeight="1">
      <c r="A516" s="4">
        <f t="shared" si="48"/>
        <v>257</v>
      </c>
      <c r="B516" s="206" t="s">
        <v>466</v>
      </c>
      <c r="C516" s="11" t="s">
        <v>693</v>
      </c>
      <c r="D516" s="5" t="s">
        <v>1780</v>
      </c>
      <c r="E516" s="190">
        <v>1</v>
      </c>
      <c r="F516" s="14"/>
      <c r="G516" s="12">
        <f t="shared" si="49"/>
        <v>0</v>
      </c>
      <c r="H516" s="14"/>
      <c r="I516" s="12">
        <f t="shared" si="50"/>
        <v>0</v>
      </c>
      <c r="J516" s="200">
        <v>0.017</v>
      </c>
      <c r="K516" s="13">
        <f t="shared" si="51"/>
        <v>0.017</v>
      </c>
    </row>
    <row r="517" spans="1:11" ht="9.75" customHeight="1">
      <c r="A517" s="4">
        <f t="shared" si="48"/>
        <v>258</v>
      </c>
      <c r="B517" s="206" t="s">
        <v>465</v>
      </c>
      <c r="C517" s="11" t="s">
        <v>694</v>
      </c>
      <c r="D517" s="5" t="s">
        <v>1780</v>
      </c>
      <c r="E517" s="190">
        <v>11</v>
      </c>
      <c r="F517" s="14"/>
      <c r="G517" s="12">
        <f t="shared" si="49"/>
        <v>0</v>
      </c>
      <c r="H517" s="14"/>
      <c r="I517" s="12">
        <f t="shared" si="50"/>
        <v>0</v>
      </c>
      <c r="J517" s="200">
        <v>0.0155</v>
      </c>
      <c r="K517" s="13">
        <f t="shared" si="51"/>
        <v>0.17049999999999998</v>
      </c>
    </row>
    <row r="518" spans="1:11" ht="9.75" customHeight="1">
      <c r="A518" s="4">
        <f t="shared" si="48"/>
        <v>259</v>
      </c>
      <c r="B518" s="206" t="s">
        <v>695</v>
      </c>
      <c r="C518" s="11" t="s">
        <v>696</v>
      </c>
      <c r="D518" s="5" t="s">
        <v>1780</v>
      </c>
      <c r="E518" s="190">
        <v>7</v>
      </c>
      <c r="F518" s="14"/>
      <c r="G518" s="12">
        <f t="shared" si="49"/>
        <v>0</v>
      </c>
      <c r="H518" s="14"/>
      <c r="I518" s="12">
        <f t="shared" si="50"/>
        <v>0</v>
      </c>
      <c r="J518" s="200">
        <v>0.0155</v>
      </c>
      <c r="K518" s="13">
        <f t="shared" si="51"/>
        <v>0.1085</v>
      </c>
    </row>
    <row r="519" spans="1:11" ht="9.75" customHeight="1">
      <c r="A519" s="4">
        <f t="shared" si="48"/>
        <v>260</v>
      </c>
      <c r="B519" s="206" t="s">
        <v>468</v>
      </c>
      <c r="C519" s="11" t="s">
        <v>644</v>
      </c>
      <c r="D519" s="5" t="s">
        <v>1780</v>
      </c>
      <c r="E519" s="190">
        <v>1</v>
      </c>
      <c r="F519" s="14"/>
      <c r="G519" s="12">
        <f t="shared" si="46"/>
        <v>0</v>
      </c>
      <c r="H519" s="14"/>
      <c r="I519" s="12">
        <f t="shared" si="47"/>
        <v>0</v>
      </c>
      <c r="J519" s="200">
        <v>0.023</v>
      </c>
      <c r="K519" s="13">
        <f aca="true" t="shared" si="52" ref="K519:K551">E519*J519</f>
        <v>0.023</v>
      </c>
    </row>
    <row r="520" spans="1:11" ht="9.75" customHeight="1">
      <c r="A520" s="4">
        <f t="shared" si="48"/>
        <v>261</v>
      </c>
      <c r="B520" s="206" t="s">
        <v>1761</v>
      </c>
      <c r="C520" s="11" t="s">
        <v>711</v>
      </c>
      <c r="D520" s="5" t="s">
        <v>1780</v>
      </c>
      <c r="E520" s="190">
        <v>30</v>
      </c>
      <c r="F520" s="14"/>
      <c r="G520" s="12">
        <f t="shared" si="46"/>
        <v>0</v>
      </c>
      <c r="H520" s="14"/>
      <c r="I520" s="12">
        <f t="shared" si="47"/>
        <v>0</v>
      </c>
      <c r="J520" s="200">
        <v>0.01</v>
      </c>
      <c r="K520" s="13">
        <f>E520*J520</f>
        <v>0.3</v>
      </c>
    </row>
    <row r="521" spans="1:11" ht="9.75" customHeight="1">
      <c r="A521" s="4">
        <f t="shared" si="48"/>
        <v>262</v>
      </c>
      <c r="B521" s="206" t="s">
        <v>1762</v>
      </c>
      <c r="C521" s="11" t="s">
        <v>712</v>
      </c>
      <c r="D521" s="5" t="s">
        <v>1780</v>
      </c>
      <c r="E521" s="190">
        <v>1</v>
      </c>
      <c r="F521" s="14"/>
      <c r="G521" s="12">
        <f t="shared" si="46"/>
        <v>0</v>
      </c>
      <c r="H521" s="14"/>
      <c r="I521" s="12">
        <f t="shared" si="47"/>
        <v>0</v>
      </c>
      <c r="J521" s="200">
        <v>0.01</v>
      </c>
      <c r="K521" s="13">
        <f>E521*J521</f>
        <v>0.01</v>
      </c>
    </row>
    <row r="522" spans="1:11" ht="9.75" customHeight="1">
      <c r="A522" s="4">
        <f t="shared" si="48"/>
        <v>263</v>
      </c>
      <c r="B522" s="206" t="s">
        <v>469</v>
      </c>
      <c r="C522" s="11" t="s">
        <v>773</v>
      </c>
      <c r="D522" s="5" t="s">
        <v>1780</v>
      </c>
      <c r="E522" s="190">
        <v>23</v>
      </c>
      <c r="F522" s="14"/>
      <c r="G522" s="12">
        <f t="shared" si="46"/>
        <v>0</v>
      </c>
      <c r="H522" s="14"/>
      <c r="I522" s="12">
        <f t="shared" si="47"/>
        <v>0</v>
      </c>
      <c r="J522" s="200">
        <v>0</v>
      </c>
      <c r="K522" s="13">
        <f t="shared" si="52"/>
        <v>0</v>
      </c>
    </row>
    <row r="523" spans="1:11" ht="9.75" customHeight="1">
      <c r="A523" s="4">
        <f t="shared" si="48"/>
        <v>264</v>
      </c>
      <c r="B523" s="206" t="s">
        <v>470</v>
      </c>
      <c r="C523" s="11" t="s">
        <v>774</v>
      </c>
      <c r="D523" s="5" t="s">
        <v>1780</v>
      </c>
      <c r="E523" s="190">
        <v>8</v>
      </c>
      <c r="F523" s="14"/>
      <c r="G523" s="12">
        <f t="shared" si="46"/>
        <v>0</v>
      </c>
      <c r="H523" s="14"/>
      <c r="I523" s="12">
        <f t="shared" si="47"/>
        <v>0</v>
      </c>
      <c r="J523" s="200">
        <v>0</v>
      </c>
      <c r="K523" s="13">
        <f t="shared" si="52"/>
        <v>0</v>
      </c>
    </row>
    <row r="524" spans="1:11" ht="9.75" customHeight="1">
      <c r="A524" s="4">
        <f t="shared" si="48"/>
        <v>265</v>
      </c>
      <c r="B524" s="206" t="s">
        <v>697</v>
      </c>
      <c r="C524" s="11" t="s">
        <v>699</v>
      </c>
      <c r="D524" s="5" t="s">
        <v>1780</v>
      </c>
      <c r="E524" s="190">
        <v>2</v>
      </c>
      <c r="F524" s="14"/>
      <c r="G524" s="12">
        <f t="shared" si="46"/>
        <v>0</v>
      </c>
      <c r="H524" s="14"/>
      <c r="I524" s="12">
        <f t="shared" si="47"/>
        <v>0</v>
      </c>
      <c r="J524" s="200">
        <v>0.001</v>
      </c>
      <c r="K524" s="13">
        <f t="shared" si="52"/>
        <v>0.002</v>
      </c>
    </row>
    <row r="525" spans="1:11" ht="9.75" customHeight="1">
      <c r="A525" s="4">
        <f t="shared" si="48"/>
        <v>266</v>
      </c>
      <c r="B525" s="206" t="s">
        <v>698</v>
      </c>
      <c r="C525" s="11" t="s">
        <v>700</v>
      </c>
      <c r="D525" s="5" t="s">
        <v>1780</v>
      </c>
      <c r="E525" s="190">
        <v>1</v>
      </c>
      <c r="F525" s="14"/>
      <c r="G525" s="12">
        <f t="shared" si="46"/>
        <v>0</v>
      </c>
      <c r="H525" s="14"/>
      <c r="I525" s="12">
        <f t="shared" si="47"/>
        <v>0</v>
      </c>
      <c r="J525" s="200">
        <v>0.001</v>
      </c>
      <c r="K525" s="13">
        <f t="shared" si="52"/>
        <v>0.001</v>
      </c>
    </row>
    <row r="526" spans="1:11" ht="9.75" customHeight="1">
      <c r="A526" s="4">
        <f t="shared" si="48"/>
        <v>267</v>
      </c>
      <c r="B526" s="206" t="s">
        <v>1763</v>
      </c>
      <c r="C526" s="11" t="s">
        <v>775</v>
      </c>
      <c r="D526" s="5" t="s">
        <v>1780</v>
      </c>
      <c r="E526" s="190">
        <v>26</v>
      </c>
      <c r="F526" s="14"/>
      <c r="G526" s="12">
        <f t="shared" si="46"/>
        <v>0</v>
      </c>
      <c r="H526" s="14"/>
      <c r="I526" s="12">
        <f t="shared" si="47"/>
        <v>0</v>
      </c>
      <c r="J526" s="200">
        <v>1.4486E-05</v>
      </c>
      <c r="K526" s="13">
        <f t="shared" si="52"/>
        <v>0.000376636</v>
      </c>
    </row>
    <row r="527" spans="1:11" ht="9.75" customHeight="1">
      <c r="A527" s="4">
        <f t="shared" si="48"/>
        <v>268</v>
      </c>
      <c r="B527" s="206" t="s">
        <v>1764</v>
      </c>
      <c r="C527" s="11" t="s">
        <v>776</v>
      </c>
      <c r="D527" s="5" t="s">
        <v>1780</v>
      </c>
      <c r="E527" s="190">
        <v>18</v>
      </c>
      <c r="F527" s="14"/>
      <c r="G527" s="12">
        <f t="shared" si="46"/>
        <v>0</v>
      </c>
      <c r="H527" s="14"/>
      <c r="I527" s="12">
        <f t="shared" si="47"/>
        <v>0</v>
      </c>
      <c r="J527" s="200">
        <v>0.00108</v>
      </c>
      <c r="K527" s="13">
        <f t="shared" si="52"/>
        <v>0.01944</v>
      </c>
    </row>
    <row r="528" spans="1:11" ht="9.75" customHeight="1">
      <c r="A528" s="4">
        <f t="shared" si="48"/>
        <v>269</v>
      </c>
      <c r="B528" s="206" t="s">
        <v>1765</v>
      </c>
      <c r="C528" s="11" t="s">
        <v>777</v>
      </c>
      <c r="D528" s="5" t="s">
        <v>1780</v>
      </c>
      <c r="E528" s="190">
        <v>10</v>
      </c>
      <c r="F528" s="14"/>
      <c r="G528" s="12">
        <f t="shared" si="46"/>
        <v>0</v>
      </c>
      <c r="H528" s="14"/>
      <c r="I528" s="12">
        <f t="shared" si="47"/>
        <v>0</v>
      </c>
      <c r="J528" s="200">
        <v>0.00123</v>
      </c>
      <c r="K528" s="13">
        <f t="shared" si="52"/>
        <v>0.0123</v>
      </c>
    </row>
    <row r="529" spans="1:11" ht="9.75" customHeight="1">
      <c r="A529" s="4">
        <f t="shared" si="48"/>
        <v>270</v>
      </c>
      <c r="B529" s="206" t="s">
        <v>1766</v>
      </c>
      <c r="C529" s="11" t="s">
        <v>778</v>
      </c>
      <c r="D529" s="5" t="s">
        <v>1780</v>
      </c>
      <c r="E529" s="190">
        <v>2</v>
      </c>
      <c r="F529" s="14"/>
      <c r="G529" s="12">
        <f t="shared" si="46"/>
        <v>0</v>
      </c>
      <c r="H529" s="14"/>
      <c r="I529" s="12">
        <f t="shared" si="47"/>
        <v>0</v>
      </c>
      <c r="J529" s="200">
        <v>0.00138</v>
      </c>
      <c r="K529" s="13">
        <f t="shared" si="52"/>
        <v>0.00276</v>
      </c>
    </row>
    <row r="530" spans="1:11" ht="9.75" customHeight="1">
      <c r="A530" s="4">
        <f t="shared" si="48"/>
        <v>271</v>
      </c>
      <c r="B530" s="206" t="s">
        <v>677</v>
      </c>
      <c r="C530" s="11" t="s">
        <v>678</v>
      </c>
      <c r="D530" s="5" t="s">
        <v>1780</v>
      </c>
      <c r="E530" s="190">
        <v>1</v>
      </c>
      <c r="F530" s="14"/>
      <c r="G530" s="12">
        <f t="shared" si="46"/>
        <v>0</v>
      </c>
      <c r="H530" s="14"/>
      <c r="I530" s="12">
        <f t="shared" si="47"/>
        <v>0</v>
      </c>
      <c r="J530" s="200">
        <v>0.1</v>
      </c>
      <c r="K530" s="13">
        <f t="shared" si="52"/>
        <v>0.1</v>
      </c>
    </row>
    <row r="531" spans="1:11" ht="9.75" customHeight="1">
      <c r="A531" s="4">
        <f t="shared" si="48"/>
        <v>272</v>
      </c>
      <c r="B531" s="206" t="s">
        <v>679</v>
      </c>
      <c r="C531" s="11" t="s">
        <v>681</v>
      </c>
      <c r="D531" s="5" t="s">
        <v>1780</v>
      </c>
      <c r="E531" s="190">
        <v>2</v>
      </c>
      <c r="F531" s="14"/>
      <c r="G531" s="12">
        <f t="shared" si="46"/>
        <v>0</v>
      </c>
      <c r="H531" s="14"/>
      <c r="I531" s="12">
        <f t="shared" si="47"/>
        <v>0</v>
      </c>
      <c r="J531" s="200">
        <v>0.05</v>
      </c>
      <c r="K531" s="13">
        <f t="shared" si="52"/>
        <v>0.1</v>
      </c>
    </row>
    <row r="532" spans="1:11" ht="9.75" customHeight="1">
      <c r="A532" s="4">
        <f t="shared" si="48"/>
        <v>273</v>
      </c>
      <c r="B532" s="206" t="s">
        <v>680</v>
      </c>
      <c r="C532" s="11" t="s">
        <v>684</v>
      </c>
      <c r="D532" s="5" t="s">
        <v>1780</v>
      </c>
      <c r="E532" s="190">
        <v>1</v>
      </c>
      <c r="F532" s="14"/>
      <c r="G532" s="12">
        <f t="shared" si="46"/>
        <v>0</v>
      </c>
      <c r="H532" s="14"/>
      <c r="I532" s="12">
        <f t="shared" si="47"/>
        <v>0</v>
      </c>
      <c r="J532" s="200">
        <v>0.06</v>
      </c>
      <c r="K532" s="13">
        <f t="shared" si="52"/>
        <v>0.06</v>
      </c>
    </row>
    <row r="533" spans="1:11" ht="9.75" customHeight="1">
      <c r="A533" s="4">
        <f t="shared" si="48"/>
        <v>274</v>
      </c>
      <c r="B533" s="206" t="s">
        <v>682</v>
      </c>
      <c r="C533" s="11" t="s">
        <v>683</v>
      </c>
      <c r="D533" s="5" t="s">
        <v>1780</v>
      </c>
      <c r="E533" s="190">
        <v>2</v>
      </c>
      <c r="F533" s="14"/>
      <c r="G533" s="12">
        <f t="shared" si="46"/>
        <v>0</v>
      </c>
      <c r="H533" s="14"/>
      <c r="I533" s="12">
        <f t="shared" si="47"/>
        <v>0</v>
      </c>
      <c r="J533" s="200">
        <v>0.07</v>
      </c>
      <c r="K533" s="13">
        <f t="shared" si="52"/>
        <v>0.14</v>
      </c>
    </row>
    <row r="534" spans="1:11" ht="9.75" customHeight="1">
      <c r="A534" s="4">
        <f t="shared" si="48"/>
        <v>275</v>
      </c>
      <c r="B534" s="206" t="s">
        <v>471</v>
      </c>
      <c r="C534" s="11" t="s">
        <v>779</v>
      </c>
      <c r="D534" s="5" t="s">
        <v>1780</v>
      </c>
      <c r="E534" s="190">
        <v>7</v>
      </c>
      <c r="F534" s="14"/>
      <c r="G534" s="12">
        <f t="shared" si="46"/>
        <v>0</v>
      </c>
      <c r="H534" s="14"/>
      <c r="I534" s="12">
        <f t="shared" si="47"/>
        <v>0</v>
      </c>
      <c r="J534" s="200">
        <v>0.001618008</v>
      </c>
      <c r="K534" s="13">
        <f t="shared" si="52"/>
        <v>0.011326056</v>
      </c>
    </row>
    <row r="535" spans="1:11" ht="9.75" customHeight="1">
      <c r="A535" s="4">
        <f t="shared" si="48"/>
        <v>276</v>
      </c>
      <c r="B535" s="206" t="s">
        <v>472</v>
      </c>
      <c r="C535" s="11" t="s">
        <v>780</v>
      </c>
      <c r="D535" s="5" t="s">
        <v>1780</v>
      </c>
      <c r="E535" s="190">
        <v>2</v>
      </c>
      <c r="F535" s="14"/>
      <c r="G535" s="12">
        <f t="shared" si="46"/>
        <v>0</v>
      </c>
      <c r="H535" s="14"/>
      <c r="I535" s="12">
        <f t="shared" si="47"/>
        <v>0</v>
      </c>
      <c r="J535" s="200">
        <v>0.002055024</v>
      </c>
      <c r="K535" s="13">
        <f t="shared" si="52"/>
        <v>0.004110048</v>
      </c>
    </row>
    <row r="536" spans="1:11" ht="9.75" customHeight="1">
      <c r="A536" s="4">
        <f t="shared" si="48"/>
        <v>277</v>
      </c>
      <c r="B536" s="206" t="s">
        <v>475</v>
      </c>
      <c r="C536" s="11" t="s">
        <v>685</v>
      </c>
      <c r="D536" s="5" t="s">
        <v>1780</v>
      </c>
      <c r="E536" s="190">
        <v>2</v>
      </c>
      <c r="F536" s="14"/>
      <c r="G536" s="12">
        <f>E536*F536</f>
        <v>0</v>
      </c>
      <c r="H536" s="14"/>
      <c r="I536" s="12">
        <f>E536*H536</f>
        <v>0</v>
      </c>
      <c r="J536" s="200">
        <v>0.0281</v>
      </c>
      <c r="K536" s="13">
        <f>E536*J536</f>
        <v>0.0562</v>
      </c>
    </row>
    <row r="537" spans="1:11" ht="9.75" customHeight="1">
      <c r="A537" s="4">
        <f t="shared" si="48"/>
        <v>278</v>
      </c>
      <c r="B537" s="206" t="s">
        <v>474</v>
      </c>
      <c r="C537" s="11" t="s">
        <v>686</v>
      </c>
      <c r="D537" s="5" t="s">
        <v>1780</v>
      </c>
      <c r="E537" s="190">
        <v>3</v>
      </c>
      <c r="F537" s="14"/>
      <c r="G537" s="12">
        <f t="shared" si="46"/>
        <v>0</v>
      </c>
      <c r="H537" s="14"/>
      <c r="I537" s="12">
        <f t="shared" si="47"/>
        <v>0</v>
      </c>
      <c r="J537" s="200">
        <v>0.0251</v>
      </c>
      <c r="K537" s="13">
        <f t="shared" si="52"/>
        <v>0.0753</v>
      </c>
    </row>
    <row r="538" spans="1:11" ht="9.75" customHeight="1">
      <c r="A538" s="4">
        <f t="shared" si="48"/>
        <v>279</v>
      </c>
      <c r="B538" s="206" t="s">
        <v>473</v>
      </c>
      <c r="C538" s="11" t="s">
        <v>687</v>
      </c>
      <c r="D538" s="5" t="s">
        <v>1780</v>
      </c>
      <c r="E538" s="190">
        <v>4</v>
      </c>
      <c r="F538" s="14"/>
      <c r="G538" s="12">
        <f>E538*F538</f>
        <v>0</v>
      </c>
      <c r="H538" s="14"/>
      <c r="I538" s="12">
        <f>E538*H538</f>
        <v>0</v>
      </c>
      <c r="J538" s="200">
        <v>0.0181</v>
      </c>
      <c r="K538" s="13">
        <f>E538*J538</f>
        <v>0.0724</v>
      </c>
    </row>
    <row r="539" spans="1:11" ht="9.75" customHeight="1">
      <c r="A539" s="4">
        <f t="shared" si="48"/>
        <v>280</v>
      </c>
      <c r="B539" s="206" t="s">
        <v>1767</v>
      </c>
      <c r="C539" s="11" t="s">
        <v>781</v>
      </c>
      <c r="D539" s="5" t="s">
        <v>1780</v>
      </c>
      <c r="E539" s="190">
        <v>9</v>
      </c>
      <c r="F539" s="14"/>
      <c r="G539" s="12">
        <f t="shared" si="46"/>
        <v>0</v>
      </c>
      <c r="H539" s="14"/>
      <c r="I539" s="12">
        <f t="shared" si="47"/>
        <v>0</v>
      </c>
      <c r="J539" s="200">
        <v>0.003285008</v>
      </c>
      <c r="K539" s="13">
        <f t="shared" si="52"/>
        <v>0.029565071999999998</v>
      </c>
    </row>
    <row r="540" spans="1:11" ht="9.75" customHeight="1">
      <c r="A540" s="4">
        <f t="shared" si="48"/>
        <v>281</v>
      </c>
      <c r="B540" s="206" t="s">
        <v>476</v>
      </c>
      <c r="C540" s="11" t="s">
        <v>935</v>
      </c>
      <c r="D540" s="5" t="s">
        <v>1780</v>
      </c>
      <c r="E540" s="190">
        <v>8</v>
      </c>
      <c r="F540" s="14"/>
      <c r="G540" s="12">
        <f t="shared" si="46"/>
        <v>0</v>
      </c>
      <c r="H540" s="14"/>
      <c r="I540" s="12">
        <f t="shared" si="47"/>
        <v>0</v>
      </c>
      <c r="J540" s="200">
        <v>0.0405</v>
      </c>
      <c r="K540" s="13">
        <f t="shared" si="52"/>
        <v>0.324</v>
      </c>
    </row>
    <row r="541" spans="1:11" ht="9.75" customHeight="1">
      <c r="A541" s="4">
        <f t="shared" si="48"/>
        <v>282</v>
      </c>
      <c r="B541" s="206" t="s">
        <v>477</v>
      </c>
      <c r="C541" s="11" t="s">
        <v>782</v>
      </c>
      <c r="D541" s="5" t="s">
        <v>1780</v>
      </c>
      <c r="E541" s="190">
        <v>8</v>
      </c>
      <c r="F541" s="14"/>
      <c r="G541" s="12">
        <f t="shared" si="46"/>
        <v>0</v>
      </c>
      <c r="H541" s="14"/>
      <c r="I541" s="12">
        <f t="shared" si="47"/>
        <v>0</v>
      </c>
      <c r="J541" s="200">
        <v>0.004</v>
      </c>
      <c r="K541" s="13">
        <f t="shared" si="52"/>
        <v>0.032</v>
      </c>
    </row>
    <row r="542" spans="1:11" ht="9.75" customHeight="1">
      <c r="A542" s="4">
        <f t="shared" si="48"/>
        <v>283</v>
      </c>
      <c r="B542" s="206" t="s">
        <v>1768</v>
      </c>
      <c r="C542" s="11" t="s">
        <v>338</v>
      </c>
      <c r="D542" s="5" t="s">
        <v>1780</v>
      </c>
      <c r="E542" s="190">
        <v>8</v>
      </c>
      <c r="F542" s="14"/>
      <c r="G542" s="12">
        <f t="shared" si="46"/>
        <v>0</v>
      </c>
      <c r="H542" s="14"/>
      <c r="I542" s="12">
        <f t="shared" si="47"/>
        <v>0</v>
      </c>
      <c r="J542" s="200">
        <v>0.006</v>
      </c>
      <c r="K542" s="13">
        <f t="shared" si="52"/>
        <v>0.048</v>
      </c>
    </row>
    <row r="543" spans="1:11" ht="9.75" customHeight="1">
      <c r="A543" s="4">
        <f t="shared" si="48"/>
        <v>284</v>
      </c>
      <c r="B543" s="206" t="s">
        <v>478</v>
      </c>
      <c r="C543" s="11" t="s">
        <v>783</v>
      </c>
      <c r="D543" s="5" t="s">
        <v>1780</v>
      </c>
      <c r="E543" s="190">
        <v>8</v>
      </c>
      <c r="F543" s="14"/>
      <c r="G543" s="12">
        <f t="shared" si="46"/>
        <v>0</v>
      </c>
      <c r="H543" s="14"/>
      <c r="I543" s="12">
        <f t="shared" si="47"/>
        <v>0</v>
      </c>
      <c r="J543" s="200">
        <v>0.018</v>
      </c>
      <c r="K543" s="13">
        <f t="shared" si="52"/>
        <v>0.144</v>
      </c>
    </row>
    <row r="544" spans="1:11" ht="9.75" customHeight="1">
      <c r="A544" s="4">
        <f t="shared" si="48"/>
        <v>285</v>
      </c>
      <c r="B544" s="206" t="s">
        <v>921</v>
      </c>
      <c r="C544" s="182" t="s">
        <v>922</v>
      </c>
      <c r="D544" s="5" t="s">
        <v>1780</v>
      </c>
      <c r="E544" s="190">
        <v>1</v>
      </c>
      <c r="F544" s="14"/>
      <c r="G544" s="12">
        <f t="shared" si="46"/>
        <v>0</v>
      </c>
      <c r="H544" s="14"/>
      <c r="I544" s="12">
        <f t="shared" si="47"/>
        <v>0</v>
      </c>
      <c r="J544" s="200">
        <v>0.009</v>
      </c>
      <c r="K544" s="13">
        <f>E544*J544</f>
        <v>0.009</v>
      </c>
    </row>
    <row r="545" spans="1:11" ht="9.75" customHeight="1">
      <c r="A545" s="4">
        <f t="shared" si="48"/>
        <v>286</v>
      </c>
      <c r="B545" s="206" t="s">
        <v>479</v>
      </c>
      <c r="C545" s="11" t="s">
        <v>934</v>
      </c>
      <c r="D545" s="5" t="s">
        <v>1780</v>
      </c>
      <c r="E545" s="190">
        <v>1</v>
      </c>
      <c r="F545" s="14"/>
      <c r="G545" s="12">
        <f t="shared" si="46"/>
        <v>0</v>
      </c>
      <c r="H545" s="14"/>
      <c r="I545" s="12">
        <f t="shared" si="47"/>
        <v>0</v>
      </c>
      <c r="J545" s="200">
        <v>0.000165024</v>
      </c>
      <c r="K545" s="13">
        <f t="shared" si="52"/>
        <v>0.000165024</v>
      </c>
    </row>
    <row r="546" spans="1:11" ht="9.75" customHeight="1">
      <c r="A546" s="4">
        <f t="shared" si="48"/>
        <v>287</v>
      </c>
      <c r="B546" s="206" t="s">
        <v>480</v>
      </c>
      <c r="C546" s="11" t="s">
        <v>740</v>
      </c>
      <c r="D546" s="5" t="s">
        <v>1780</v>
      </c>
      <c r="E546" s="190">
        <v>1</v>
      </c>
      <c r="F546" s="14"/>
      <c r="G546" s="12">
        <v>0</v>
      </c>
      <c r="H546" s="14"/>
      <c r="I546" s="12">
        <f t="shared" si="47"/>
        <v>0</v>
      </c>
      <c r="J546" s="200">
        <v>0</v>
      </c>
      <c r="K546" s="13">
        <f t="shared" si="52"/>
        <v>0</v>
      </c>
    </row>
    <row r="547" spans="1:11" ht="9.75" customHeight="1">
      <c r="A547" s="4">
        <f t="shared" si="48"/>
        <v>288</v>
      </c>
      <c r="B547" s="206" t="s">
        <v>481</v>
      </c>
      <c r="C547" s="11" t="s">
        <v>784</v>
      </c>
      <c r="D547" s="5" t="s">
        <v>1780</v>
      </c>
      <c r="E547" s="190">
        <v>1</v>
      </c>
      <c r="F547" s="14"/>
      <c r="G547" s="12">
        <f t="shared" si="46"/>
        <v>0</v>
      </c>
      <c r="H547" s="14"/>
      <c r="I547" s="12">
        <f t="shared" si="47"/>
        <v>0</v>
      </c>
      <c r="J547" s="200">
        <v>1.94864E-05</v>
      </c>
      <c r="K547" s="13">
        <f t="shared" si="52"/>
        <v>1.94864E-05</v>
      </c>
    </row>
    <row r="548" spans="1:11" ht="9.75" customHeight="1">
      <c r="A548" s="4">
        <f t="shared" si="48"/>
        <v>289</v>
      </c>
      <c r="B548" s="206" t="s">
        <v>928</v>
      </c>
      <c r="C548" s="182" t="s">
        <v>929</v>
      </c>
      <c r="D548" s="5" t="s">
        <v>1780</v>
      </c>
      <c r="E548" s="190">
        <v>6</v>
      </c>
      <c r="F548" s="14"/>
      <c r="G548" s="12">
        <f t="shared" si="46"/>
        <v>0</v>
      </c>
      <c r="H548" s="14"/>
      <c r="I548" s="12">
        <f t="shared" si="47"/>
        <v>0</v>
      </c>
      <c r="J548" s="200">
        <v>3.89728E-05</v>
      </c>
      <c r="K548" s="13">
        <f t="shared" si="52"/>
        <v>0.00023383680000000002</v>
      </c>
    </row>
    <row r="549" spans="1:11" ht="9.75" customHeight="1">
      <c r="A549" s="4">
        <f t="shared" si="48"/>
        <v>290</v>
      </c>
      <c r="B549" s="206" t="s">
        <v>930</v>
      </c>
      <c r="C549" s="182" t="s">
        <v>931</v>
      </c>
      <c r="D549" s="5" t="s">
        <v>1780</v>
      </c>
      <c r="E549" s="190">
        <v>2</v>
      </c>
      <c r="F549" s="14"/>
      <c r="G549" s="12">
        <f t="shared" si="46"/>
        <v>0</v>
      </c>
      <c r="H549" s="14"/>
      <c r="I549" s="12">
        <f t="shared" si="47"/>
        <v>0</v>
      </c>
      <c r="J549" s="200">
        <v>5.84592E-05</v>
      </c>
      <c r="K549" s="13">
        <f t="shared" si="52"/>
        <v>0.0001169184</v>
      </c>
    </row>
    <row r="550" spans="1:11" ht="9.75" customHeight="1">
      <c r="A550" s="4">
        <f t="shared" si="48"/>
        <v>291</v>
      </c>
      <c r="B550" s="206" t="s">
        <v>482</v>
      </c>
      <c r="C550" s="11" t="s">
        <v>785</v>
      </c>
      <c r="D550" s="5" t="s">
        <v>1777</v>
      </c>
      <c r="E550" s="190">
        <v>0.9</v>
      </c>
      <c r="F550" s="14"/>
      <c r="G550" s="12">
        <f t="shared" si="46"/>
        <v>0</v>
      </c>
      <c r="H550" s="14"/>
      <c r="I550" s="12">
        <f t="shared" si="47"/>
        <v>0</v>
      </c>
      <c r="J550" s="200">
        <v>0.0051</v>
      </c>
      <c r="K550" s="13">
        <f t="shared" si="52"/>
        <v>0.00459</v>
      </c>
    </row>
    <row r="551" spans="1:11" ht="9.75" customHeight="1">
      <c r="A551" s="4">
        <f t="shared" si="48"/>
        <v>292</v>
      </c>
      <c r="B551" s="206" t="s">
        <v>933</v>
      </c>
      <c r="C551" s="11" t="s">
        <v>932</v>
      </c>
      <c r="D551" s="5" t="s">
        <v>1777</v>
      </c>
      <c r="E551" s="190">
        <v>8.9</v>
      </c>
      <c r="F551" s="14"/>
      <c r="G551" s="12">
        <f t="shared" si="46"/>
        <v>0</v>
      </c>
      <c r="H551" s="14"/>
      <c r="I551" s="12">
        <f t="shared" si="47"/>
        <v>0</v>
      </c>
      <c r="J551" s="200">
        <v>0.01</v>
      </c>
      <c r="K551" s="13">
        <f t="shared" si="52"/>
        <v>0.08900000000000001</v>
      </c>
    </row>
    <row r="552" spans="1:11" ht="9.75" customHeight="1">
      <c r="A552" s="4">
        <f t="shared" si="48"/>
        <v>293</v>
      </c>
      <c r="B552" s="206"/>
      <c r="C552" s="11" t="s">
        <v>2</v>
      </c>
      <c r="D552" s="5"/>
      <c r="E552" s="190"/>
      <c r="F552" s="14"/>
      <c r="G552" s="12"/>
      <c r="H552" s="14"/>
      <c r="I552" s="12"/>
      <c r="J552" s="200"/>
      <c r="K552" s="13"/>
    </row>
    <row r="553" spans="1:11" ht="9.75" customHeight="1">
      <c r="A553" s="4">
        <f t="shared" si="48"/>
        <v>294</v>
      </c>
      <c r="B553" s="206" t="s">
        <v>1695</v>
      </c>
      <c r="C553" s="11" t="s">
        <v>1696</v>
      </c>
      <c r="D553" s="5" t="s">
        <v>1684</v>
      </c>
      <c r="E553" s="13">
        <f>K554</f>
        <v>2.1559030775999997</v>
      </c>
      <c r="F553" s="14"/>
      <c r="G553" s="12">
        <f>E553*F553</f>
        <v>0</v>
      </c>
      <c r="H553" s="14"/>
      <c r="I553" s="12">
        <f>E553*H553</f>
        <v>0</v>
      </c>
      <c r="J553" s="200">
        <v>0</v>
      </c>
      <c r="K553" s="13"/>
    </row>
    <row r="554" spans="1:11" ht="12.75" customHeight="1">
      <c r="A554" s="24"/>
      <c r="B554" s="207">
        <v>766</v>
      </c>
      <c r="C554" s="25" t="s">
        <v>1604</v>
      </c>
      <c r="D554" s="26"/>
      <c r="E554" s="192"/>
      <c r="F554" s="27"/>
      <c r="G554" s="196">
        <f>SUM(G511:G553)</f>
        <v>0</v>
      </c>
      <c r="H554" s="27"/>
      <c r="I554" s="196">
        <f>SUM(I511:I553)</f>
        <v>0</v>
      </c>
      <c r="J554" s="202"/>
      <c r="K554" s="42">
        <f>SUM(K511:K553)</f>
        <v>2.1559030775999997</v>
      </c>
    </row>
    <row r="555" spans="1:11" ht="15" customHeight="1">
      <c r="A555" s="15"/>
      <c r="B555" s="213"/>
      <c r="C555" s="19" t="s">
        <v>1605</v>
      </c>
      <c r="D555" s="17"/>
      <c r="E555" s="186"/>
      <c r="F555" s="17"/>
      <c r="G555" s="16"/>
      <c r="H555" s="224"/>
      <c r="I555" s="16"/>
      <c r="J555" s="199"/>
      <c r="K555" s="18"/>
    </row>
    <row r="556" spans="1:11" ht="9.75" customHeight="1">
      <c r="A556" s="4">
        <f>A553+1</f>
        <v>295</v>
      </c>
      <c r="B556" s="206" t="s">
        <v>483</v>
      </c>
      <c r="C556" s="11" t="s">
        <v>786</v>
      </c>
      <c r="D556" s="5" t="s">
        <v>787</v>
      </c>
      <c r="E556" s="190">
        <v>595</v>
      </c>
      <c r="F556" s="14"/>
      <c r="G556" s="12">
        <f aca="true" t="shared" si="53" ref="G556:G572">E556*F556</f>
        <v>0</v>
      </c>
      <c r="H556" s="14"/>
      <c r="I556" s="12">
        <f aca="true" t="shared" si="54" ref="I556:I572">E556*H556</f>
        <v>0</v>
      </c>
      <c r="J556" s="200">
        <v>6.08752999999E-05</v>
      </c>
      <c r="K556" s="13">
        <f>E556*J556</f>
        <v>0.0362208034999405</v>
      </c>
    </row>
    <row r="557" spans="1:11" ht="9.75" customHeight="1">
      <c r="A557" s="4">
        <f aca="true" t="shared" si="55" ref="A557:A569">A556+1</f>
        <v>296</v>
      </c>
      <c r="B557" s="206" t="s">
        <v>484</v>
      </c>
      <c r="C557" s="11" t="s">
        <v>788</v>
      </c>
      <c r="D557" s="5" t="s">
        <v>1684</v>
      </c>
      <c r="E557" s="190">
        <v>0.272</v>
      </c>
      <c r="F557" s="14"/>
      <c r="G557" s="12">
        <f t="shared" si="53"/>
        <v>0</v>
      </c>
      <c r="H557" s="14"/>
      <c r="I557" s="12">
        <f t="shared" si="54"/>
        <v>0</v>
      </c>
      <c r="J557" s="200">
        <v>1</v>
      </c>
      <c r="K557" s="13">
        <f aca="true" t="shared" si="56" ref="K557:K571">E557*J557</f>
        <v>0.272</v>
      </c>
    </row>
    <row r="558" spans="1:11" ht="9.75" customHeight="1">
      <c r="A558" s="4">
        <f t="shared" si="55"/>
        <v>297</v>
      </c>
      <c r="B558" s="206" t="s">
        <v>485</v>
      </c>
      <c r="C558" s="11" t="s">
        <v>789</v>
      </c>
      <c r="D558" s="5" t="s">
        <v>1684</v>
      </c>
      <c r="E558" s="190">
        <v>0.323</v>
      </c>
      <c r="F558" s="14"/>
      <c r="G558" s="12">
        <f t="shared" si="53"/>
        <v>0</v>
      </c>
      <c r="H558" s="14"/>
      <c r="I558" s="12">
        <f t="shared" si="54"/>
        <v>0</v>
      </c>
      <c r="J558" s="200">
        <v>1</v>
      </c>
      <c r="K558" s="13">
        <f t="shared" si="56"/>
        <v>0.323</v>
      </c>
    </row>
    <row r="559" spans="1:11" ht="9.75" customHeight="1">
      <c r="A559" s="4"/>
      <c r="B559" s="233" t="s">
        <v>901</v>
      </c>
      <c r="C559" s="11" t="s">
        <v>902</v>
      </c>
      <c r="D559" s="5"/>
      <c r="E559" s="190"/>
      <c r="F559" s="14"/>
      <c r="G559" s="12"/>
      <c r="H559" s="14"/>
      <c r="I559" s="12"/>
      <c r="J559" s="200"/>
      <c r="K559" s="13"/>
    </row>
    <row r="560" spans="1:11" ht="9.75" customHeight="1">
      <c r="A560" s="4"/>
      <c r="B560" s="206"/>
      <c r="C560" s="11" t="s">
        <v>903</v>
      </c>
      <c r="D560" s="5"/>
      <c r="E560" s="190"/>
      <c r="F560" s="14"/>
      <c r="G560" s="12"/>
      <c r="H560" s="14"/>
      <c r="I560" s="12"/>
      <c r="J560" s="200"/>
      <c r="K560" s="13"/>
    </row>
    <row r="561" spans="1:11" ht="9.75" customHeight="1">
      <c r="A561" s="4">
        <f>A558+1</f>
        <v>298</v>
      </c>
      <c r="B561" s="206" t="s">
        <v>486</v>
      </c>
      <c r="C561" s="11" t="s">
        <v>790</v>
      </c>
      <c r="D561" s="5" t="s">
        <v>787</v>
      </c>
      <c r="E561" s="190">
        <v>739</v>
      </c>
      <c r="F561" s="14"/>
      <c r="G561" s="12">
        <f t="shared" si="53"/>
        <v>0</v>
      </c>
      <c r="H561" s="14"/>
      <c r="I561" s="12">
        <f t="shared" si="54"/>
        <v>0</v>
      </c>
      <c r="J561" s="200">
        <v>5.77999999999E-05</v>
      </c>
      <c r="K561" s="13">
        <f t="shared" si="56"/>
        <v>0.0427141999999261</v>
      </c>
    </row>
    <row r="562" spans="1:11" ht="9.75" customHeight="1">
      <c r="A562" s="4">
        <f t="shared" si="55"/>
        <v>299</v>
      </c>
      <c r="B562" s="206" t="s">
        <v>487</v>
      </c>
      <c r="C562" s="11" t="s">
        <v>791</v>
      </c>
      <c r="D562" s="5" t="s">
        <v>1684</v>
      </c>
      <c r="E562" s="190">
        <v>0.739</v>
      </c>
      <c r="F562" s="14"/>
      <c r="G562" s="12">
        <f t="shared" si="53"/>
        <v>0</v>
      </c>
      <c r="H562" s="14"/>
      <c r="I562" s="12">
        <f t="shared" si="54"/>
        <v>0</v>
      </c>
      <c r="J562" s="200">
        <v>1</v>
      </c>
      <c r="K562" s="13">
        <f t="shared" si="56"/>
        <v>0.739</v>
      </c>
    </row>
    <row r="563" spans="1:11" ht="9.75" customHeight="1">
      <c r="A563" s="4"/>
      <c r="B563" s="206"/>
      <c r="C563" s="11" t="s">
        <v>904</v>
      </c>
      <c r="D563" s="5"/>
      <c r="E563" s="190"/>
      <c r="F563" s="14"/>
      <c r="G563" s="12"/>
      <c r="H563" s="14"/>
      <c r="I563" s="12"/>
      <c r="J563" s="200"/>
      <c r="K563" s="13"/>
    </row>
    <row r="564" spans="1:11" ht="9.75" customHeight="1">
      <c r="A564" s="4">
        <f>A562+1</f>
        <v>300</v>
      </c>
      <c r="B564" s="206" t="s">
        <v>488</v>
      </c>
      <c r="C564" s="11" t="s">
        <v>792</v>
      </c>
      <c r="D564" s="5" t="s">
        <v>787</v>
      </c>
      <c r="E564" s="190">
        <v>977</v>
      </c>
      <c r="F564" s="14"/>
      <c r="G564" s="12">
        <f t="shared" si="53"/>
        <v>0</v>
      </c>
      <c r="H564" s="14"/>
      <c r="I564" s="12">
        <f t="shared" si="54"/>
        <v>0</v>
      </c>
      <c r="J564" s="200">
        <v>6.34078999999E-05</v>
      </c>
      <c r="K564" s="13">
        <f t="shared" si="56"/>
        <v>0.0619495182999023</v>
      </c>
    </row>
    <row r="565" spans="1:11" ht="9.75" customHeight="1">
      <c r="A565" s="4">
        <f t="shared" si="55"/>
        <v>301</v>
      </c>
      <c r="B565" s="206" t="s">
        <v>937</v>
      </c>
      <c r="C565" s="11" t="s">
        <v>938</v>
      </c>
      <c r="D565" s="5" t="s">
        <v>1684</v>
      </c>
      <c r="E565" s="190">
        <v>0.795</v>
      </c>
      <c r="F565" s="14"/>
      <c r="G565" s="12">
        <f t="shared" si="53"/>
        <v>0</v>
      </c>
      <c r="H565" s="14"/>
      <c r="I565" s="12">
        <f t="shared" si="54"/>
        <v>0</v>
      </c>
      <c r="J565" s="200">
        <v>1</v>
      </c>
      <c r="K565" s="13">
        <f t="shared" si="56"/>
        <v>0.795</v>
      </c>
    </row>
    <row r="566" spans="1:11" ht="9.75" customHeight="1">
      <c r="A566" s="4">
        <f t="shared" si="55"/>
        <v>302</v>
      </c>
      <c r="B566" s="206" t="s">
        <v>489</v>
      </c>
      <c r="C566" s="11" t="s">
        <v>793</v>
      </c>
      <c r="D566" s="5" t="s">
        <v>1684</v>
      </c>
      <c r="E566" s="190">
        <v>0.209</v>
      </c>
      <c r="F566" s="14"/>
      <c r="G566" s="12">
        <f t="shared" si="53"/>
        <v>0</v>
      </c>
      <c r="H566" s="14"/>
      <c r="I566" s="12">
        <f t="shared" si="54"/>
        <v>0</v>
      </c>
      <c r="J566" s="200">
        <v>1</v>
      </c>
      <c r="K566" s="13">
        <f t="shared" si="56"/>
        <v>0.209</v>
      </c>
    </row>
    <row r="567" spans="1:11" ht="9.75" customHeight="1">
      <c r="A567" s="4">
        <f t="shared" si="55"/>
        <v>303</v>
      </c>
      <c r="B567" s="206" t="s">
        <v>490</v>
      </c>
      <c r="C567" s="11" t="s">
        <v>794</v>
      </c>
      <c r="D567" s="5" t="s">
        <v>795</v>
      </c>
      <c r="E567" s="190">
        <v>0.008</v>
      </c>
      <c r="F567" s="14"/>
      <c r="G567" s="12">
        <f t="shared" si="53"/>
        <v>0</v>
      </c>
      <c r="H567" s="14"/>
      <c r="I567" s="12">
        <f t="shared" si="54"/>
        <v>0</v>
      </c>
      <c r="J567" s="200">
        <v>3.656</v>
      </c>
      <c r="K567" s="13">
        <f t="shared" si="56"/>
        <v>0.029248000000000003</v>
      </c>
    </row>
    <row r="568" spans="1:11" ht="9.75" customHeight="1">
      <c r="A568" s="4">
        <f t="shared" si="55"/>
        <v>304</v>
      </c>
      <c r="B568" s="206" t="s">
        <v>491</v>
      </c>
      <c r="C568" s="11" t="s">
        <v>796</v>
      </c>
      <c r="D568" s="5" t="s">
        <v>795</v>
      </c>
      <c r="E568" s="190">
        <v>0.016</v>
      </c>
      <c r="F568" s="14"/>
      <c r="G568" s="12">
        <f t="shared" si="53"/>
        <v>0</v>
      </c>
      <c r="H568" s="14"/>
      <c r="I568" s="12">
        <f t="shared" si="54"/>
        <v>0</v>
      </c>
      <c r="J568" s="200">
        <v>0.105</v>
      </c>
      <c r="K568" s="13">
        <f t="shared" si="56"/>
        <v>0.00168</v>
      </c>
    </row>
    <row r="569" spans="1:11" ht="9.75" customHeight="1">
      <c r="A569" s="4">
        <f t="shared" si="55"/>
        <v>305</v>
      </c>
      <c r="B569" s="206" t="s">
        <v>492</v>
      </c>
      <c r="C569" s="11" t="s">
        <v>797</v>
      </c>
      <c r="D569" s="5" t="s">
        <v>795</v>
      </c>
      <c r="E569" s="190">
        <v>0.016</v>
      </c>
      <c r="F569" s="14"/>
      <c r="G569" s="12">
        <f t="shared" si="53"/>
        <v>0</v>
      </c>
      <c r="H569" s="14"/>
      <c r="I569" s="12">
        <f t="shared" si="54"/>
        <v>0</v>
      </c>
      <c r="J569" s="200">
        <v>0.0307</v>
      </c>
      <c r="K569" s="13">
        <f t="shared" si="56"/>
        <v>0.0004912</v>
      </c>
    </row>
    <row r="570" spans="1:11" ht="9.75" customHeight="1">
      <c r="A570" s="4"/>
      <c r="B570" s="233" t="s">
        <v>906</v>
      </c>
      <c r="C570" s="11" t="s">
        <v>936</v>
      </c>
      <c r="D570" s="5"/>
      <c r="E570" s="190"/>
      <c r="F570" s="14"/>
      <c r="G570" s="12"/>
      <c r="H570" s="14"/>
      <c r="I570" s="12"/>
      <c r="J570" s="200"/>
      <c r="K570" s="13"/>
    </row>
    <row r="571" spans="1:11" ht="9.75" customHeight="1">
      <c r="A571" s="4">
        <f>A569+1</f>
        <v>306</v>
      </c>
      <c r="B571" s="206" t="s">
        <v>907</v>
      </c>
      <c r="C571" s="11" t="s">
        <v>908</v>
      </c>
      <c r="D571" s="5" t="s">
        <v>1780</v>
      </c>
      <c r="E571" s="190">
        <v>2</v>
      </c>
      <c r="F571" s="14"/>
      <c r="G571" s="12">
        <f t="shared" si="53"/>
        <v>0</v>
      </c>
      <c r="H571" s="14"/>
      <c r="I571" s="12">
        <f t="shared" si="54"/>
        <v>0</v>
      </c>
      <c r="J571" s="200">
        <v>0.06</v>
      </c>
      <c r="K571" s="13">
        <f t="shared" si="56"/>
        <v>0.12</v>
      </c>
    </row>
    <row r="572" spans="1:11" ht="9.75" customHeight="1">
      <c r="A572" s="4">
        <f>A571+1</f>
        <v>307</v>
      </c>
      <c r="B572" s="206" t="s">
        <v>1697</v>
      </c>
      <c r="C572" s="11" t="s">
        <v>339</v>
      </c>
      <c r="D572" s="5" t="s">
        <v>1684</v>
      </c>
      <c r="E572" s="13">
        <f>K573</f>
        <v>2.630303721799769</v>
      </c>
      <c r="F572" s="14"/>
      <c r="G572" s="12">
        <f t="shared" si="53"/>
        <v>0</v>
      </c>
      <c r="H572" s="14"/>
      <c r="I572" s="12">
        <f t="shared" si="54"/>
        <v>0</v>
      </c>
      <c r="J572" s="200">
        <v>0</v>
      </c>
      <c r="K572" s="13"/>
    </row>
    <row r="573" spans="1:11" ht="12.75" customHeight="1">
      <c r="A573" s="24"/>
      <c r="B573" s="207">
        <v>767</v>
      </c>
      <c r="C573" s="25" t="s">
        <v>1606</v>
      </c>
      <c r="D573" s="26"/>
      <c r="E573" s="192"/>
      <c r="F573" s="27"/>
      <c r="G573" s="196">
        <f>SUM(G556:G572)</f>
        <v>0</v>
      </c>
      <c r="H573" s="27"/>
      <c r="I573" s="196">
        <f>SUM(I556:I572)</f>
        <v>0</v>
      </c>
      <c r="J573" s="202"/>
      <c r="K573" s="42">
        <f>SUM(K556:K572)</f>
        <v>2.630303721799769</v>
      </c>
    </row>
    <row r="574" spans="1:11" ht="15" customHeight="1">
      <c r="A574" s="15"/>
      <c r="B574" s="168"/>
      <c r="C574" s="19" t="s">
        <v>1607</v>
      </c>
      <c r="D574" s="17"/>
      <c r="E574" s="186"/>
      <c r="F574" s="17"/>
      <c r="G574" s="16"/>
      <c r="H574" s="224"/>
      <c r="I574" s="16"/>
      <c r="J574" s="199"/>
      <c r="K574" s="18"/>
    </row>
    <row r="575" spans="1:11" ht="9.75" customHeight="1">
      <c r="A575" s="4">
        <f>A572+1</f>
        <v>308</v>
      </c>
      <c r="B575" s="206" t="s">
        <v>1769</v>
      </c>
      <c r="C575" s="11" t="s">
        <v>340</v>
      </c>
      <c r="D575" s="5" t="s">
        <v>1777</v>
      </c>
      <c r="E575" s="190">
        <v>144.29</v>
      </c>
      <c r="F575" s="14"/>
      <c r="G575" s="12">
        <f>E575*F575</f>
        <v>0</v>
      </c>
      <c r="H575" s="14"/>
      <c r="I575" s="12">
        <f>E575*H575</f>
        <v>0</v>
      </c>
      <c r="J575" s="200">
        <v>0.00517598</v>
      </c>
      <c r="K575" s="13">
        <f>E575*J575</f>
        <v>0.7468421542</v>
      </c>
    </row>
    <row r="576" spans="1:11" ht="9.75" customHeight="1">
      <c r="A576" s="4">
        <f>A575+1</f>
        <v>309</v>
      </c>
      <c r="B576" s="206" t="s">
        <v>1770</v>
      </c>
      <c r="C576" s="11" t="s">
        <v>348</v>
      </c>
      <c r="D576" s="5" t="s">
        <v>1779</v>
      </c>
      <c r="E576" s="190">
        <v>172.03</v>
      </c>
      <c r="F576" s="14"/>
      <c r="G576" s="12">
        <f>E576*F576</f>
        <v>0</v>
      </c>
      <c r="H576" s="14"/>
      <c r="I576" s="12">
        <f>E576*H576</f>
        <v>0</v>
      </c>
      <c r="J576" s="200">
        <v>0.00491</v>
      </c>
      <c r="K576" s="13">
        <f>E576*J576</f>
        <v>0.8446673</v>
      </c>
    </row>
    <row r="577" spans="1:11" ht="9.75" customHeight="1">
      <c r="A577" s="4"/>
      <c r="B577" s="206"/>
      <c r="C577" s="11" t="s">
        <v>618</v>
      </c>
      <c r="D577" s="5"/>
      <c r="E577" s="190"/>
      <c r="F577" s="14"/>
      <c r="G577" s="12"/>
      <c r="H577" s="14"/>
      <c r="I577" s="12"/>
      <c r="J577" s="200"/>
      <c r="K577" s="13"/>
    </row>
    <row r="578" spans="1:11" ht="9.75" customHeight="1">
      <c r="A578" s="4"/>
      <c r="B578" s="206"/>
      <c r="C578" s="11" t="s">
        <v>619</v>
      </c>
      <c r="D578" s="5"/>
      <c r="E578" s="190"/>
      <c r="F578" s="14"/>
      <c r="G578" s="12"/>
      <c r="H578" s="14"/>
      <c r="I578" s="12"/>
      <c r="J578" s="200"/>
      <c r="K578" s="13"/>
    </row>
    <row r="579" spans="1:11" ht="9.75" customHeight="1">
      <c r="A579" s="4"/>
      <c r="B579" s="206"/>
      <c r="C579" s="11" t="s">
        <v>620</v>
      </c>
      <c r="D579" s="5"/>
      <c r="E579" s="190"/>
      <c r="F579" s="14"/>
      <c r="G579" s="12"/>
      <c r="H579" s="14"/>
      <c r="I579" s="12"/>
      <c r="J579" s="200"/>
      <c r="K579" s="13"/>
    </row>
    <row r="580" spans="1:11" ht="9.75" customHeight="1">
      <c r="A580" s="4">
        <f>A576+1</f>
        <v>310</v>
      </c>
      <c r="B580" s="206" t="s">
        <v>1771</v>
      </c>
      <c r="C580" s="11" t="s">
        <v>349</v>
      </c>
      <c r="D580" s="5" t="s">
        <v>1779</v>
      </c>
      <c r="E580" s="190">
        <v>225.49</v>
      </c>
      <c r="F580" s="14"/>
      <c r="G580" s="12">
        <f>E580*F580</f>
        <v>0</v>
      </c>
      <c r="H580" s="14"/>
      <c r="I580" s="12">
        <f>E580*H580</f>
        <v>0</v>
      </c>
      <c r="J580" s="200">
        <v>0.018</v>
      </c>
      <c r="K580" s="13">
        <f>E580*J580</f>
        <v>4.05882</v>
      </c>
    </row>
    <row r="581" spans="1:11" ht="9.75" customHeight="1">
      <c r="A581" s="4"/>
      <c r="B581" s="206"/>
      <c r="C581" s="11" t="s">
        <v>635</v>
      </c>
      <c r="D581" s="5"/>
      <c r="E581" s="190"/>
      <c r="F581" s="14"/>
      <c r="G581" s="12"/>
      <c r="H581" s="14"/>
      <c r="I581" s="12"/>
      <c r="J581" s="200"/>
      <c r="K581" s="13"/>
    </row>
    <row r="582" spans="1:11" ht="9.75" customHeight="1">
      <c r="A582" s="4">
        <f>A580+1</f>
        <v>311</v>
      </c>
      <c r="B582" s="206" t="s">
        <v>1698</v>
      </c>
      <c r="C582" s="11" t="s">
        <v>350</v>
      </c>
      <c r="D582" s="5" t="s">
        <v>1684</v>
      </c>
      <c r="E582" s="13">
        <f>K583</f>
        <v>5.6503294541999995</v>
      </c>
      <c r="F582" s="14"/>
      <c r="G582" s="12">
        <f>E582*F582</f>
        <v>0</v>
      </c>
      <c r="H582" s="14"/>
      <c r="I582" s="12">
        <f>E582*H582</f>
        <v>0</v>
      </c>
      <c r="J582" s="200">
        <v>0</v>
      </c>
      <c r="K582" s="13"/>
    </row>
    <row r="583" spans="1:11" ht="12.75" customHeight="1">
      <c r="A583" s="24"/>
      <c r="B583" s="207">
        <v>771</v>
      </c>
      <c r="C583" s="25" t="s">
        <v>1608</v>
      </c>
      <c r="D583" s="26"/>
      <c r="E583" s="192"/>
      <c r="F583" s="27"/>
      <c r="G583" s="196">
        <f>SUM(G575:G582)</f>
        <v>0</v>
      </c>
      <c r="H583" s="27"/>
      <c r="I583" s="196">
        <f>SUM(I575:I582)</f>
        <v>0</v>
      </c>
      <c r="J583" s="202"/>
      <c r="K583" s="42">
        <f>SUM(K575:K582)</f>
        <v>5.6503294541999995</v>
      </c>
    </row>
    <row r="584" spans="1:11" ht="15" customHeight="1">
      <c r="A584" s="15"/>
      <c r="B584" s="213"/>
      <c r="C584" s="19" t="s">
        <v>1673</v>
      </c>
      <c r="D584" s="17"/>
      <c r="E584" s="186"/>
      <c r="F584" s="17"/>
      <c r="G584" s="16"/>
      <c r="H584" s="224"/>
      <c r="I584" s="16"/>
      <c r="J584" s="199"/>
      <c r="K584" s="18"/>
    </row>
    <row r="585" spans="1:11" ht="9.75" customHeight="1">
      <c r="A585" s="4">
        <f>A582+1</f>
        <v>312</v>
      </c>
      <c r="B585" s="206"/>
      <c r="C585" s="11"/>
      <c r="D585" s="5"/>
      <c r="E585" s="190"/>
      <c r="F585" s="14"/>
      <c r="G585" s="12">
        <f>E585*F585</f>
        <v>0</v>
      </c>
      <c r="H585" s="14"/>
      <c r="I585" s="12">
        <f>E585*H585</f>
        <v>0</v>
      </c>
      <c r="J585" s="200"/>
      <c r="K585" s="13">
        <f>E585*J585</f>
        <v>0</v>
      </c>
    </row>
    <row r="586" spans="1:11" ht="9.75" customHeight="1">
      <c r="A586" s="4">
        <f>A585+1</f>
        <v>313</v>
      </c>
      <c r="B586" s="206"/>
      <c r="C586" s="11"/>
      <c r="D586" s="5"/>
      <c r="E586" s="190"/>
      <c r="F586" s="14"/>
      <c r="G586" s="12">
        <f>E586*F586</f>
        <v>0</v>
      </c>
      <c r="H586" s="14"/>
      <c r="I586" s="12">
        <f>E586*H586</f>
        <v>0</v>
      </c>
      <c r="J586" s="200"/>
      <c r="K586" s="13">
        <f>E586*J586</f>
        <v>0</v>
      </c>
    </row>
    <row r="587" spans="1:11" ht="9.75" customHeight="1">
      <c r="A587" s="4">
        <f>A586+1</f>
        <v>314</v>
      </c>
      <c r="B587" s="206" t="s">
        <v>1680</v>
      </c>
      <c r="C587" s="11" t="s">
        <v>351</v>
      </c>
      <c r="D587" s="5" t="s">
        <v>1684</v>
      </c>
      <c r="E587" s="13">
        <f>K588</f>
        <v>0</v>
      </c>
      <c r="F587" s="14"/>
      <c r="G587" s="12">
        <f>E587*F587</f>
        <v>0</v>
      </c>
      <c r="H587" s="14"/>
      <c r="I587" s="12">
        <f>E587*H587</f>
        <v>0</v>
      </c>
      <c r="J587" s="200">
        <v>0</v>
      </c>
      <c r="K587" s="13"/>
    </row>
    <row r="588" spans="1:11" ht="12.75" customHeight="1">
      <c r="A588" s="20"/>
      <c r="B588" s="207">
        <v>772</v>
      </c>
      <c r="C588" s="21" t="s">
        <v>1674</v>
      </c>
      <c r="D588" s="22"/>
      <c r="E588" s="191"/>
      <c r="F588" s="23"/>
      <c r="G588" s="195">
        <f>SUM(G585:G587)</f>
        <v>0</v>
      </c>
      <c r="H588" s="23"/>
      <c r="I588" s="195">
        <f>SUM(I585:I587)</f>
        <v>0</v>
      </c>
      <c r="J588" s="201"/>
      <c r="K588" s="42">
        <f>SUM(K585:K587)</f>
        <v>0</v>
      </c>
    </row>
    <row r="589" spans="1:11" ht="15" customHeight="1">
      <c r="A589" s="15"/>
      <c r="B589" s="213"/>
      <c r="C589" s="19" t="s">
        <v>1611</v>
      </c>
      <c r="D589" s="17"/>
      <c r="E589" s="186"/>
      <c r="F589" s="17"/>
      <c r="G589" s="16"/>
      <c r="H589" s="224"/>
      <c r="I589" s="16"/>
      <c r="J589" s="199"/>
      <c r="K589" s="18"/>
    </row>
    <row r="590" spans="1:11" ht="9.75" customHeight="1">
      <c r="A590" s="4">
        <f>A587+1</f>
        <v>315</v>
      </c>
      <c r="B590" s="206"/>
      <c r="C590" s="11"/>
      <c r="D590" s="5"/>
      <c r="E590" s="190"/>
      <c r="F590" s="14"/>
      <c r="G590" s="12">
        <f>E590*F590</f>
        <v>0</v>
      </c>
      <c r="H590" s="14"/>
      <c r="I590" s="12">
        <f>E590*H590</f>
        <v>0</v>
      </c>
      <c r="J590" s="200"/>
      <c r="K590" s="13">
        <f>E590*J590</f>
        <v>0</v>
      </c>
    </row>
    <row r="591" spans="1:11" ht="9.75" customHeight="1">
      <c r="A591" s="4">
        <f>A590+1</f>
        <v>316</v>
      </c>
      <c r="B591" s="206"/>
      <c r="C591" s="11"/>
      <c r="D591" s="5"/>
      <c r="E591" s="190"/>
      <c r="F591" s="14"/>
      <c r="G591" s="12">
        <f>E591*F591</f>
        <v>0</v>
      </c>
      <c r="H591" s="14"/>
      <c r="I591" s="12">
        <f>E591*H591</f>
        <v>0</v>
      </c>
      <c r="J591" s="200"/>
      <c r="K591" s="13">
        <f>E591*J591</f>
        <v>0</v>
      </c>
    </row>
    <row r="592" spans="1:11" ht="9.75" customHeight="1">
      <c r="A592" s="4">
        <f>A591+1</f>
        <v>317</v>
      </c>
      <c r="B592" s="206" t="s">
        <v>1699</v>
      </c>
      <c r="C592" s="11" t="s">
        <v>352</v>
      </c>
      <c r="D592" s="5" t="s">
        <v>1684</v>
      </c>
      <c r="E592" s="13">
        <f>K593</f>
        <v>0</v>
      </c>
      <c r="F592" s="14"/>
      <c r="G592" s="12">
        <f>E592*F592</f>
        <v>0</v>
      </c>
      <c r="H592" s="14"/>
      <c r="I592" s="12">
        <f>E592*H592</f>
        <v>0</v>
      </c>
      <c r="J592" s="200">
        <v>0</v>
      </c>
      <c r="K592" s="13"/>
    </row>
    <row r="593" spans="1:11" ht="12.75" customHeight="1">
      <c r="A593" s="20"/>
      <c r="B593" s="207">
        <v>775</v>
      </c>
      <c r="C593" s="21" t="s">
        <v>1610</v>
      </c>
      <c r="D593" s="22"/>
      <c r="E593" s="191"/>
      <c r="F593" s="23"/>
      <c r="G593" s="195">
        <f>SUM(G590:G592)</f>
        <v>0</v>
      </c>
      <c r="H593" s="23"/>
      <c r="I593" s="195">
        <f>SUM(I590:I592)</f>
        <v>0</v>
      </c>
      <c r="J593" s="201"/>
      <c r="K593" s="42">
        <f>SUM(K590:K592)</f>
        <v>0</v>
      </c>
    </row>
    <row r="594" spans="1:11" ht="15" customHeight="1">
      <c r="A594" s="15"/>
      <c r="B594" s="213"/>
      <c r="C594" s="19" t="s">
        <v>1612</v>
      </c>
      <c r="D594" s="17"/>
      <c r="E594" s="186"/>
      <c r="F594" s="17"/>
      <c r="G594" s="16"/>
      <c r="H594" s="224"/>
      <c r="I594" s="16"/>
      <c r="J594" s="199"/>
      <c r="K594" s="18"/>
    </row>
    <row r="595" spans="1:11" ht="9.75" customHeight="1">
      <c r="A595" s="4">
        <f>A592+1</f>
        <v>318</v>
      </c>
      <c r="B595" s="206" t="s">
        <v>493</v>
      </c>
      <c r="C595" s="11" t="s">
        <v>798</v>
      </c>
      <c r="D595" s="5" t="s">
        <v>1779</v>
      </c>
      <c r="E595" s="190">
        <v>82.82</v>
      </c>
      <c r="F595" s="14"/>
      <c r="G595" s="12">
        <f>E595*F595</f>
        <v>0</v>
      </c>
      <c r="H595" s="14"/>
      <c r="I595" s="12">
        <f>E595*H595</f>
        <v>0</v>
      </c>
      <c r="J595" s="200">
        <v>0.00036504</v>
      </c>
      <c r="K595" s="13">
        <f>E595*J595</f>
        <v>0.0302326128</v>
      </c>
    </row>
    <row r="596" spans="1:11" ht="9.75" customHeight="1">
      <c r="A596" s="4">
        <f>A595+1</f>
        <v>319</v>
      </c>
      <c r="B596" s="206" t="s">
        <v>494</v>
      </c>
      <c r="C596" s="11" t="s">
        <v>799</v>
      </c>
      <c r="D596" s="5" t="s">
        <v>1779</v>
      </c>
      <c r="E596" s="190">
        <v>82.82</v>
      </c>
      <c r="F596" s="14"/>
      <c r="G596" s="12">
        <f>E596*F596</f>
        <v>0</v>
      </c>
      <c r="H596" s="14"/>
      <c r="I596" s="12">
        <f>E596*H596</f>
        <v>0</v>
      </c>
      <c r="J596" s="200">
        <v>0.0024</v>
      </c>
      <c r="K596" s="13">
        <f>E596*J596</f>
        <v>0.19876799999999997</v>
      </c>
    </row>
    <row r="597" spans="1:11" ht="9.75" customHeight="1">
      <c r="A597" s="4"/>
      <c r="B597" s="206"/>
      <c r="C597" s="11" t="s">
        <v>633</v>
      </c>
      <c r="D597" s="5"/>
      <c r="E597" s="190"/>
      <c r="F597" s="14"/>
      <c r="G597" s="12"/>
      <c r="H597" s="14"/>
      <c r="I597" s="12"/>
      <c r="J597" s="200"/>
      <c r="K597" s="13"/>
    </row>
    <row r="598" spans="1:11" ht="9.75" customHeight="1">
      <c r="A598" s="4"/>
      <c r="B598" s="206"/>
      <c r="C598" s="11" t="s">
        <v>634</v>
      </c>
      <c r="D598" s="5"/>
      <c r="E598" s="190"/>
      <c r="F598" s="14"/>
      <c r="G598" s="12"/>
      <c r="H598" s="14"/>
      <c r="I598" s="12"/>
      <c r="J598" s="200"/>
      <c r="K598" s="13"/>
    </row>
    <row r="599" spans="1:11" ht="9.75" customHeight="1">
      <c r="A599" s="4">
        <f>A596+1</f>
        <v>320</v>
      </c>
      <c r="B599" s="206" t="s">
        <v>495</v>
      </c>
      <c r="C599" s="11" t="s">
        <v>800</v>
      </c>
      <c r="D599" s="5" t="s">
        <v>1779</v>
      </c>
      <c r="E599" s="190">
        <v>82.82</v>
      </c>
      <c r="F599" s="14"/>
      <c r="G599" s="12">
        <f>E599*F599</f>
        <v>0</v>
      </c>
      <c r="H599" s="14"/>
      <c r="I599" s="12">
        <f>E599*H599</f>
        <v>0</v>
      </c>
      <c r="J599" s="200">
        <v>0.0019</v>
      </c>
      <c r="K599" s="13">
        <f>E599*J599</f>
        <v>0.157358</v>
      </c>
    </row>
    <row r="600" spans="1:11" ht="9.75" customHeight="1">
      <c r="A600" s="4">
        <f>A599+1</f>
        <v>321</v>
      </c>
      <c r="B600" s="206" t="s">
        <v>1700</v>
      </c>
      <c r="C600" s="11" t="s">
        <v>353</v>
      </c>
      <c r="D600" s="5" t="s">
        <v>1684</v>
      </c>
      <c r="E600" s="13">
        <f>K601</f>
        <v>0.38635861279999995</v>
      </c>
      <c r="F600" s="14"/>
      <c r="G600" s="12">
        <f>E600*F600</f>
        <v>0</v>
      </c>
      <c r="H600" s="14"/>
      <c r="I600" s="12">
        <f>E600*H600</f>
        <v>0</v>
      </c>
      <c r="J600" s="200">
        <v>0</v>
      </c>
      <c r="K600" s="13"/>
    </row>
    <row r="601" spans="1:11" ht="12.75" customHeight="1">
      <c r="A601" s="24"/>
      <c r="B601" s="207">
        <v>776</v>
      </c>
      <c r="C601" s="25" t="s">
        <v>1683</v>
      </c>
      <c r="D601" s="26"/>
      <c r="E601" s="192"/>
      <c r="F601" s="27"/>
      <c r="G601" s="196">
        <f>SUM(G595:G600)</f>
        <v>0</v>
      </c>
      <c r="H601" s="27"/>
      <c r="I601" s="196">
        <f>SUM(I595:I600)</f>
        <v>0</v>
      </c>
      <c r="J601" s="202"/>
      <c r="K601" s="42">
        <f>SUM(K595:K600)</f>
        <v>0.38635861279999995</v>
      </c>
    </row>
    <row r="602" spans="1:11" ht="15" customHeight="1">
      <c r="A602" s="15"/>
      <c r="B602" s="213"/>
      <c r="C602" s="19" t="s">
        <v>1613</v>
      </c>
      <c r="D602" s="17"/>
      <c r="E602" s="186"/>
      <c r="F602" s="17"/>
      <c r="G602" s="16"/>
      <c r="H602" s="224"/>
      <c r="I602" s="16"/>
      <c r="J602" s="199"/>
      <c r="K602" s="18"/>
    </row>
    <row r="603" spans="1:11" ht="9.75" customHeight="1">
      <c r="A603" s="4">
        <f>A600+1</f>
        <v>322</v>
      </c>
      <c r="B603" s="206"/>
      <c r="C603" s="182"/>
      <c r="D603" s="5"/>
      <c r="E603" s="190"/>
      <c r="F603" s="14"/>
      <c r="G603" s="12">
        <f>E603*F603</f>
        <v>0</v>
      </c>
      <c r="H603" s="14"/>
      <c r="I603" s="12">
        <f>E603*H603</f>
        <v>0</v>
      </c>
      <c r="J603" s="200"/>
      <c r="K603" s="13">
        <f>E603*J603</f>
        <v>0</v>
      </c>
    </row>
    <row r="604" spans="1:11" ht="9.75" customHeight="1">
      <c r="A604" s="4">
        <f>A603+1</f>
        <v>323</v>
      </c>
      <c r="B604" s="206"/>
      <c r="C604" s="11"/>
      <c r="D604" s="5"/>
      <c r="E604" s="190"/>
      <c r="F604" s="14"/>
      <c r="G604" s="12">
        <f>E604*F604</f>
        <v>0</v>
      </c>
      <c r="H604" s="14"/>
      <c r="I604" s="12">
        <f>E604*H604</f>
        <v>0</v>
      </c>
      <c r="J604" s="200"/>
      <c r="K604" s="13">
        <f>E604*J604</f>
        <v>0</v>
      </c>
    </row>
    <row r="605" spans="1:11" ht="9.75" customHeight="1">
      <c r="A605" s="4">
        <f>A604+1</f>
        <v>324</v>
      </c>
      <c r="B605" s="206" t="s">
        <v>1701</v>
      </c>
      <c r="C605" s="11" t="s">
        <v>354</v>
      </c>
      <c r="D605" s="5" t="s">
        <v>1684</v>
      </c>
      <c r="E605" s="13">
        <f>K606</f>
        <v>0</v>
      </c>
      <c r="F605" s="14"/>
      <c r="G605" s="12">
        <f>E605*F605</f>
        <v>0</v>
      </c>
      <c r="H605" s="14"/>
      <c r="I605" s="12">
        <f>E605*H605</f>
        <v>0</v>
      </c>
      <c r="J605" s="200">
        <v>0</v>
      </c>
      <c r="K605" s="13"/>
    </row>
    <row r="606" spans="1:11" ht="12.75" customHeight="1">
      <c r="A606" s="24"/>
      <c r="B606" s="207">
        <v>777</v>
      </c>
      <c r="C606" s="25" t="s">
        <v>1614</v>
      </c>
      <c r="D606" s="26"/>
      <c r="E606" s="192"/>
      <c r="F606" s="27"/>
      <c r="G606" s="196">
        <f>SUM(G603:G605)</f>
        <v>0</v>
      </c>
      <c r="H606" s="27"/>
      <c r="I606" s="196">
        <f>SUM(I603:I605)</f>
        <v>0</v>
      </c>
      <c r="J606" s="202"/>
      <c r="K606" s="42">
        <f>SUM(K603:K605)</f>
        <v>0</v>
      </c>
    </row>
    <row r="607" spans="1:11" ht="15" customHeight="1">
      <c r="A607" s="15"/>
      <c r="B607" s="213"/>
      <c r="C607" s="19" t="s">
        <v>1615</v>
      </c>
      <c r="D607" s="17"/>
      <c r="E607" s="186"/>
      <c r="F607" s="17"/>
      <c r="G607" s="16"/>
      <c r="H607" s="224"/>
      <c r="I607" s="16"/>
      <c r="J607" s="199"/>
      <c r="K607" s="18"/>
    </row>
    <row r="608" spans="1:11" ht="9.75" customHeight="1">
      <c r="A608" s="4">
        <f>A605+1</f>
        <v>325</v>
      </c>
      <c r="B608" s="166" t="s">
        <v>1772</v>
      </c>
      <c r="C608" s="11" t="s">
        <v>355</v>
      </c>
      <c r="D608" s="5" t="s">
        <v>1779</v>
      </c>
      <c r="E608" s="190">
        <v>157.33</v>
      </c>
      <c r="F608" s="14"/>
      <c r="G608" s="12">
        <f>E608*F608</f>
        <v>0</v>
      </c>
      <c r="H608" s="14"/>
      <c r="I608" s="12">
        <f>E608*H608</f>
        <v>0</v>
      </c>
      <c r="J608" s="200">
        <v>0.00254628</v>
      </c>
      <c r="K608" s="13">
        <f>E608*J608</f>
        <v>0.40060623240000004</v>
      </c>
    </row>
    <row r="609" spans="1:11" ht="9.75" customHeight="1">
      <c r="A609" s="4"/>
      <c r="B609" s="166" t="s">
        <v>1117</v>
      </c>
      <c r="C609" s="11" t="s">
        <v>1116</v>
      </c>
      <c r="D609" s="5"/>
      <c r="E609" s="190"/>
      <c r="F609" s="14"/>
      <c r="G609" s="12"/>
      <c r="H609" s="14"/>
      <c r="I609" s="12"/>
      <c r="J609" s="200"/>
      <c r="K609" s="13"/>
    </row>
    <row r="610" spans="1:11" ht="9.75" customHeight="1">
      <c r="A610" s="4"/>
      <c r="B610" s="166" t="s">
        <v>1118</v>
      </c>
      <c r="C610" s="11" t="s">
        <v>1123</v>
      </c>
      <c r="D610" s="5"/>
      <c r="E610" s="190"/>
      <c r="F610" s="14"/>
      <c r="G610" s="12"/>
      <c r="H610" s="14"/>
      <c r="I610" s="12"/>
      <c r="J610" s="200"/>
      <c r="K610" s="13"/>
    </row>
    <row r="611" spans="1:11" ht="9.75" customHeight="1">
      <c r="A611" s="4"/>
      <c r="B611" s="166" t="s">
        <v>1119</v>
      </c>
      <c r="C611" s="11" t="s">
        <v>1124</v>
      </c>
      <c r="D611" s="5"/>
      <c r="E611" s="190"/>
      <c r="F611" s="14"/>
      <c r="G611" s="12"/>
      <c r="H611" s="14"/>
      <c r="I611" s="12"/>
      <c r="J611" s="200"/>
      <c r="K611" s="13"/>
    </row>
    <row r="612" spans="1:11" ht="9.75" customHeight="1">
      <c r="A612" s="4"/>
      <c r="B612" s="166" t="s">
        <v>1120</v>
      </c>
      <c r="C612" s="11" t="s">
        <v>1125</v>
      </c>
      <c r="D612" s="5"/>
      <c r="E612" s="190"/>
      <c r="F612" s="14"/>
      <c r="G612" s="12"/>
      <c r="H612" s="14"/>
      <c r="I612" s="12"/>
      <c r="J612" s="200"/>
      <c r="K612" s="13"/>
    </row>
    <row r="613" spans="1:11" ht="9.75" customHeight="1">
      <c r="A613" s="4"/>
      <c r="B613" s="166" t="s">
        <v>1121</v>
      </c>
      <c r="C613" s="11" t="s">
        <v>1126</v>
      </c>
      <c r="D613" s="5"/>
      <c r="E613" s="190"/>
      <c r="F613" s="14"/>
      <c r="G613" s="12"/>
      <c r="H613" s="14"/>
      <c r="I613" s="12"/>
      <c r="J613" s="200"/>
      <c r="K613" s="13"/>
    </row>
    <row r="614" spans="1:11" ht="9.75" customHeight="1">
      <c r="A614" s="4"/>
      <c r="B614" s="166" t="s">
        <v>1122</v>
      </c>
      <c r="C614" s="11" t="s">
        <v>1133</v>
      </c>
      <c r="D614" s="5"/>
      <c r="E614" s="190"/>
      <c r="F614" s="14"/>
      <c r="G614" s="12"/>
      <c r="H614" s="14"/>
      <c r="I614" s="12"/>
      <c r="J614" s="200"/>
      <c r="K614" s="13"/>
    </row>
    <row r="615" spans="1:11" ht="9.75" customHeight="1">
      <c r="A615" s="4"/>
      <c r="B615" s="166" t="s">
        <v>1127</v>
      </c>
      <c r="C615" s="11" t="s">
        <v>1134</v>
      </c>
      <c r="D615" s="5"/>
      <c r="E615" s="190"/>
      <c r="F615" s="14"/>
      <c r="G615" s="12"/>
      <c r="H615" s="14"/>
      <c r="I615" s="12"/>
      <c r="J615" s="200"/>
      <c r="K615" s="13"/>
    </row>
    <row r="616" spans="1:11" ht="9.75" customHeight="1">
      <c r="A616" s="4"/>
      <c r="B616" s="166" t="s">
        <v>1128</v>
      </c>
      <c r="C616" s="11" t="s">
        <v>1135</v>
      </c>
      <c r="D616" s="5"/>
      <c r="E616" s="190"/>
      <c r="F616" s="14"/>
      <c r="G616" s="12"/>
      <c r="H616" s="14"/>
      <c r="I616" s="12"/>
      <c r="J616" s="200"/>
      <c r="K616" s="13"/>
    </row>
    <row r="617" spans="1:11" ht="9.75" customHeight="1">
      <c r="A617" s="4"/>
      <c r="B617" s="166" t="s">
        <v>1129</v>
      </c>
      <c r="C617" s="11" t="s">
        <v>1136</v>
      </c>
      <c r="D617" s="5"/>
      <c r="E617" s="190"/>
      <c r="F617" s="14"/>
      <c r="G617" s="12"/>
      <c r="H617" s="14"/>
      <c r="I617" s="12"/>
      <c r="J617" s="200"/>
      <c r="K617" s="13"/>
    </row>
    <row r="618" spans="1:11" ht="9.75" customHeight="1">
      <c r="A618" s="4"/>
      <c r="B618" s="166" t="s">
        <v>1130</v>
      </c>
      <c r="C618" s="11" t="s">
        <v>1137</v>
      </c>
      <c r="D618" s="5"/>
      <c r="E618" s="190"/>
      <c r="F618" s="14"/>
      <c r="G618" s="12"/>
      <c r="H618" s="14"/>
      <c r="I618" s="12"/>
      <c r="J618" s="200"/>
      <c r="K618" s="13"/>
    </row>
    <row r="619" spans="1:11" ht="9.75" customHeight="1">
      <c r="A619" s="4"/>
      <c r="B619" s="166" t="s">
        <v>1131</v>
      </c>
      <c r="C619" s="11" t="s">
        <v>1138</v>
      </c>
      <c r="D619" s="5"/>
      <c r="E619" s="190"/>
      <c r="F619" s="14"/>
      <c r="G619" s="12"/>
      <c r="H619" s="14"/>
      <c r="I619" s="12"/>
      <c r="J619" s="200"/>
      <c r="K619" s="13"/>
    </row>
    <row r="620" spans="1:11" ht="9.75" customHeight="1">
      <c r="A620" s="4"/>
      <c r="B620" s="166" t="s">
        <v>1132</v>
      </c>
      <c r="C620" s="11" t="s">
        <v>1139</v>
      </c>
      <c r="D620" s="5"/>
      <c r="E620" s="190"/>
      <c r="F620" s="14"/>
      <c r="G620" s="12"/>
      <c r="H620" s="14"/>
      <c r="I620" s="12"/>
      <c r="J620" s="200"/>
      <c r="K620" s="13"/>
    </row>
    <row r="621" spans="1:11" ht="9.75" customHeight="1">
      <c r="A621" s="4"/>
      <c r="B621" s="166" t="s">
        <v>1140</v>
      </c>
      <c r="C621" s="11" t="s">
        <v>1147</v>
      </c>
      <c r="D621" s="5"/>
      <c r="E621" s="190"/>
      <c r="F621" s="14"/>
      <c r="G621" s="12"/>
      <c r="H621" s="14"/>
      <c r="I621" s="12"/>
      <c r="J621" s="200"/>
      <c r="K621" s="13"/>
    </row>
    <row r="622" spans="1:11" ht="9.75" customHeight="1">
      <c r="A622" s="4"/>
      <c r="B622" s="166" t="s">
        <v>1141</v>
      </c>
      <c r="C622" s="11" t="s">
        <v>1148</v>
      </c>
      <c r="D622" s="5"/>
      <c r="E622" s="190"/>
      <c r="F622" s="14"/>
      <c r="G622" s="12"/>
      <c r="H622" s="14"/>
      <c r="I622" s="12"/>
      <c r="J622" s="200"/>
      <c r="K622" s="13"/>
    </row>
    <row r="623" spans="1:11" ht="9.75" customHeight="1">
      <c r="A623" s="4"/>
      <c r="B623" s="166" t="s">
        <v>1142</v>
      </c>
      <c r="C623" s="11" t="s">
        <v>1160</v>
      </c>
      <c r="D623" s="5"/>
      <c r="E623" s="190"/>
      <c r="F623" s="14"/>
      <c r="G623" s="12"/>
      <c r="H623" s="14"/>
      <c r="I623" s="12"/>
      <c r="J623" s="200"/>
      <c r="K623" s="13"/>
    </row>
    <row r="624" spans="1:11" ht="9.75" customHeight="1">
      <c r="A624" s="4"/>
      <c r="B624" s="166" t="s">
        <v>1143</v>
      </c>
      <c r="C624" s="11" t="s">
        <v>1149</v>
      </c>
      <c r="D624" s="5"/>
      <c r="E624" s="190"/>
      <c r="F624" s="14"/>
      <c r="G624" s="12"/>
      <c r="H624" s="14"/>
      <c r="I624" s="12"/>
      <c r="J624" s="200"/>
      <c r="K624" s="13"/>
    </row>
    <row r="625" spans="1:11" ht="9.75" customHeight="1">
      <c r="A625" s="4"/>
      <c r="B625" s="166" t="s">
        <v>1144</v>
      </c>
      <c r="C625" s="11" t="s">
        <v>1150</v>
      </c>
      <c r="D625" s="5"/>
      <c r="E625" s="190"/>
      <c r="F625" s="14"/>
      <c r="G625" s="12"/>
      <c r="H625" s="14"/>
      <c r="I625" s="12"/>
      <c r="J625" s="200"/>
      <c r="K625" s="13"/>
    </row>
    <row r="626" spans="1:11" ht="9.75" customHeight="1">
      <c r="A626" s="4"/>
      <c r="B626" s="166" t="s">
        <v>1145</v>
      </c>
      <c r="C626" s="11" t="s">
        <v>1151</v>
      </c>
      <c r="D626" s="5"/>
      <c r="E626" s="190"/>
      <c r="F626" s="14"/>
      <c r="G626" s="12"/>
      <c r="H626" s="14"/>
      <c r="I626" s="12"/>
      <c r="J626" s="200"/>
      <c r="K626" s="13"/>
    </row>
    <row r="627" spans="1:11" ht="9.75" customHeight="1">
      <c r="A627" s="4"/>
      <c r="B627" s="166" t="s">
        <v>1146</v>
      </c>
      <c r="C627" s="11" t="s">
        <v>1152</v>
      </c>
      <c r="D627" s="5"/>
      <c r="E627" s="190"/>
      <c r="F627" s="14"/>
      <c r="G627" s="12"/>
      <c r="H627" s="14"/>
      <c r="I627" s="12"/>
      <c r="J627" s="200"/>
      <c r="K627" s="13"/>
    </row>
    <row r="628" spans="1:11" ht="9.75" customHeight="1">
      <c r="A628" s="4">
        <f>A608+1</f>
        <v>326</v>
      </c>
      <c r="B628" s="166" t="s">
        <v>1773</v>
      </c>
      <c r="C628" s="11" t="s">
        <v>356</v>
      </c>
      <c r="D628" s="5" t="s">
        <v>1779</v>
      </c>
      <c r="E628" s="190">
        <v>180.93</v>
      </c>
      <c r="F628" s="14"/>
      <c r="G628" s="12">
        <f>E628*F628</f>
        <v>0</v>
      </c>
      <c r="H628" s="14"/>
      <c r="I628" s="12">
        <f>E628*H628</f>
        <v>0</v>
      </c>
      <c r="J628" s="200">
        <v>0.021</v>
      </c>
      <c r="K628" s="13">
        <f>E628*J628</f>
        <v>3.7995300000000003</v>
      </c>
    </row>
    <row r="629" spans="1:11" ht="9.75" customHeight="1">
      <c r="A629" s="4"/>
      <c r="B629" s="166"/>
      <c r="C629" s="11" t="s">
        <v>1161</v>
      </c>
      <c r="D629" s="5"/>
      <c r="E629" s="190"/>
      <c r="F629" s="14"/>
      <c r="G629" s="12"/>
      <c r="H629" s="14"/>
      <c r="I629" s="12"/>
      <c r="J629" s="200"/>
      <c r="K629" s="13"/>
    </row>
    <row r="630" spans="1:11" ht="9.75" customHeight="1">
      <c r="A630" s="4">
        <f>A628+1</f>
        <v>327</v>
      </c>
      <c r="B630" s="206" t="s">
        <v>1702</v>
      </c>
      <c r="C630" s="11" t="s">
        <v>357</v>
      </c>
      <c r="D630" s="5" t="s">
        <v>1684</v>
      </c>
      <c r="E630" s="13">
        <f>K631</f>
        <v>4.2001362324</v>
      </c>
      <c r="F630" s="14"/>
      <c r="G630" s="12">
        <f>E630*F630</f>
        <v>0</v>
      </c>
      <c r="H630" s="14"/>
      <c r="I630" s="12">
        <f>E630*H630</f>
        <v>0</v>
      </c>
      <c r="J630" s="200">
        <v>0</v>
      </c>
      <c r="K630" s="13"/>
    </row>
    <row r="631" spans="1:11" ht="12.75" customHeight="1">
      <c r="A631" s="24"/>
      <c r="B631" s="207">
        <v>781</v>
      </c>
      <c r="C631" s="25" t="s">
        <v>1616</v>
      </c>
      <c r="D631" s="26"/>
      <c r="E631" s="192"/>
      <c r="F631" s="27"/>
      <c r="G631" s="196">
        <f>SUM(G608:G630)</f>
        <v>0</v>
      </c>
      <c r="H631" s="27"/>
      <c r="I631" s="196">
        <f>SUM(I608:I630)</f>
        <v>0</v>
      </c>
      <c r="J631" s="202"/>
      <c r="K631" s="42">
        <f>SUM(K608:K630)</f>
        <v>4.2001362324</v>
      </c>
    </row>
    <row r="632" spans="1:11" ht="15" customHeight="1">
      <c r="A632" s="15"/>
      <c r="B632" s="168"/>
      <c r="C632" s="19" t="s">
        <v>1675</v>
      </c>
      <c r="D632" s="17"/>
      <c r="E632" s="186"/>
      <c r="F632" s="17"/>
      <c r="G632" s="16"/>
      <c r="H632" s="224"/>
      <c r="I632" s="16"/>
      <c r="J632" s="199"/>
      <c r="K632" s="18"/>
    </row>
    <row r="633" spans="1:11" ht="9.75" customHeight="1">
      <c r="A633" s="4">
        <f>A630+1</f>
        <v>328</v>
      </c>
      <c r="B633" s="166"/>
      <c r="C633" s="11"/>
      <c r="D633" s="5"/>
      <c r="E633" s="190"/>
      <c r="F633" s="14"/>
      <c r="G633" s="12">
        <f>E633*F633</f>
        <v>0</v>
      </c>
      <c r="H633" s="14"/>
      <c r="I633" s="12">
        <f>E633*H633</f>
        <v>0</v>
      </c>
      <c r="J633" s="200"/>
      <c r="K633" s="13">
        <f>E633*J633</f>
        <v>0</v>
      </c>
    </row>
    <row r="634" spans="1:11" ht="9.75" customHeight="1">
      <c r="A634" s="4">
        <f>A633+1</f>
        <v>329</v>
      </c>
      <c r="B634" s="166"/>
      <c r="C634" s="11"/>
      <c r="D634" s="5"/>
      <c r="E634" s="190"/>
      <c r="F634" s="14"/>
      <c r="G634" s="12">
        <f>E634*F634</f>
        <v>0</v>
      </c>
      <c r="H634" s="14"/>
      <c r="I634" s="12">
        <f>E634*H634</f>
        <v>0</v>
      </c>
      <c r="J634" s="200"/>
      <c r="K634" s="13">
        <f>E634*J634</f>
        <v>0</v>
      </c>
    </row>
    <row r="635" spans="1:11" ht="9.75" customHeight="1">
      <c r="A635" s="4">
        <f>A634+1</f>
        <v>330</v>
      </c>
      <c r="B635" s="206" t="s">
        <v>1703</v>
      </c>
      <c r="C635" s="11" t="s">
        <v>358</v>
      </c>
      <c r="D635" s="5" t="s">
        <v>1684</v>
      </c>
      <c r="E635" s="13">
        <f>K636</f>
        <v>0</v>
      </c>
      <c r="F635" s="14"/>
      <c r="G635" s="12">
        <f>E635*F635</f>
        <v>0</v>
      </c>
      <c r="H635" s="14"/>
      <c r="I635" s="12">
        <f>E635*H635</f>
        <v>0</v>
      </c>
      <c r="J635" s="200">
        <v>0</v>
      </c>
      <c r="K635" s="13"/>
    </row>
    <row r="636" spans="1:11" ht="12.75" customHeight="1">
      <c r="A636" s="24"/>
      <c r="B636" s="207">
        <v>782</v>
      </c>
      <c r="C636" s="25" t="s">
        <v>1676</v>
      </c>
      <c r="D636" s="26"/>
      <c r="E636" s="192"/>
      <c r="F636" s="27"/>
      <c r="G636" s="196">
        <f>SUM(G633:G635)</f>
        <v>0</v>
      </c>
      <c r="H636" s="27"/>
      <c r="I636" s="196">
        <f>SUM(I633:I635)</f>
        <v>0</v>
      </c>
      <c r="J636" s="202"/>
      <c r="K636" s="42">
        <f>SUM(K633:K635)</f>
        <v>0</v>
      </c>
    </row>
    <row r="637" spans="1:11" ht="15" customHeight="1">
      <c r="A637" s="15"/>
      <c r="B637" s="168"/>
      <c r="C637" s="19" t="s">
        <v>1617</v>
      </c>
      <c r="D637" s="17"/>
      <c r="E637" s="186"/>
      <c r="F637" s="17"/>
      <c r="G637" s="16"/>
      <c r="H637" s="224"/>
      <c r="I637" s="16"/>
      <c r="J637" s="199"/>
      <c r="K637" s="18"/>
    </row>
    <row r="638" spans="1:11" ht="9.75" customHeight="1">
      <c r="A638" s="4">
        <f>A635+1</f>
        <v>331</v>
      </c>
      <c r="B638" s="166" t="s">
        <v>496</v>
      </c>
      <c r="C638" s="11" t="s">
        <v>801</v>
      </c>
      <c r="D638" s="5" t="s">
        <v>1779</v>
      </c>
      <c r="E638" s="190">
        <v>17.4</v>
      </c>
      <c r="F638" s="14"/>
      <c r="G638" s="12">
        <f>E638*F638</f>
        <v>0</v>
      </c>
      <c r="H638" s="14"/>
      <c r="I638" s="12">
        <f>E638*H638</f>
        <v>0</v>
      </c>
      <c r="J638" s="200">
        <v>0.000333712</v>
      </c>
      <c r="K638" s="13">
        <f>E638*J638</f>
        <v>0.0058065888</v>
      </c>
    </row>
    <row r="639" spans="1:11" ht="9.75" customHeight="1">
      <c r="A639" s="4"/>
      <c r="B639" s="166"/>
      <c r="C639" s="11" t="s">
        <v>638</v>
      </c>
      <c r="D639" s="5"/>
      <c r="E639" s="190"/>
      <c r="F639" s="14"/>
      <c r="G639" s="12"/>
      <c r="H639" s="14"/>
      <c r="I639" s="12"/>
      <c r="J639" s="200"/>
      <c r="K639" s="13"/>
    </row>
    <row r="640" spans="1:11" ht="9.75" customHeight="1">
      <c r="A640" s="4">
        <f>A638+1</f>
        <v>332</v>
      </c>
      <c r="B640" s="166" t="s">
        <v>497</v>
      </c>
      <c r="C640" s="11" t="s">
        <v>802</v>
      </c>
      <c r="D640" s="5" t="s">
        <v>1779</v>
      </c>
      <c r="E640" s="190">
        <v>484.97</v>
      </c>
      <c r="F640" s="14"/>
      <c r="G640" s="12">
        <f>E640*F640</f>
        <v>0</v>
      </c>
      <c r="H640" s="14"/>
      <c r="I640" s="12">
        <f>E640*H640</f>
        <v>0</v>
      </c>
      <c r="J640" s="200">
        <v>0.000483768</v>
      </c>
      <c r="K640" s="13">
        <f>E640*J640</f>
        <v>0.23461296696</v>
      </c>
    </row>
    <row r="641" spans="1:11" ht="9.75" customHeight="1">
      <c r="A641" s="4">
        <f>A640+1</f>
        <v>333</v>
      </c>
      <c r="B641" s="166" t="s">
        <v>498</v>
      </c>
      <c r="C641" s="11" t="s">
        <v>803</v>
      </c>
      <c r="D641" s="5" t="s">
        <v>1779</v>
      </c>
      <c r="E641" s="190">
        <v>32.31</v>
      </c>
      <c r="F641" s="14"/>
      <c r="G641" s="12">
        <f>E641*F641</f>
        <v>0</v>
      </c>
      <c r="H641" s="14"/>
      <c r="I641" s="12">
        <f>E641*H641</f>
        <v>0</v>
      </c>
      <c r="J641" s="200">
        <v>0.000606976</v>
      </c>
      <c r="K641" s="13">
        <f>E641*J641</f>
        <v>0.01961139456</v>
      </c>
    </row>
    <row r="642" spans="1:11" ht="9.75" customHeight="1">
      <c r="A642" s="4"/>
      <c r="B642" s="166"/>
      <c r="C642" s="11" t="s">
        <v>1110</v>
      </c>
      <c r="D642" s="5"/>
      <c r="E642" s="190"/>
      <c r="F642" s="14"/>
      <c r="G642" s="12"/>
      <c r="H642" s="14"/>
      <c r="I642" s="12"/>
      <c r="J642" s="200"/>
      <c r="K642" s="13"/>
    </row>
    <row r="643" spans="1:11" ht="9.75" customHeight="1">
      <c r="A643" s="4">
        <f>A641+1</f>
        <v>334</v>
      </c>
      <c r="B643" s="166" t="s">
        <v>499</v>
      </c>
      <c r="C643" s="11" t="s">
        <v>804</v>
      </c>
      <c r="D643" s="5" t="s">
        <v>1779</v>
      </c>
      <c r="E643" s="190">
        <v>28.23</v>
      </c>
      <c r="F643" s="14"/>
      <c r="G643" s="12">
        <f>E643*F643</f>
        <v>0</v>
      </c>
      <c r="H643" s="14"/>
      <c r="I643" s="12">
        <f>E643*H643</f>
        <v>0</v>
      </c>
      <c r="J643" s="200">
        <v>0.000903885000001</v>
      </c>
      <c r="K643" s="13">
        <f>E643*J643</f>
        <v>0.025516673550028228</v>
      </c>
    </row>
    <row r="644" spans="1:11" ht="9.75" customHeight="1">
      <c r="A644" s="4">
        <f>A643+1</f>
        <v>335</v>
      </c>
      <c r="B644" s="166"/>
      <c r="C644" s="11" t="s">
        <v>639</v>
      </c>
      <c r="D644" s="5"/>
      <c r="E644" s="190"/>
      <c r="F644" s="14"/>
      <c r="G644" s="12">
        <f>E644*F644</f>
        <v>0</v>
      </c>
      <c r="H644" s="14"/>
      <c r="I644" s="12">
        <f>E644*H644</f>
        <v>0</v>
      </c>
      <c r="J644" s="200"/>
      <c r="K644" s="13">
        <f>E644*J644</f>
        <v>0</v>
      </c>
    </row>
    <row r="645" spans="1:11" ht="12.75" customHeight="1">
      <c r="A645" s="24"/>
      <c r="B645" s="207">
        <v>783</v>
      </c>
      <c r="C645" s="25" t="s">
        <v>1618</v>
      </c>
      <c r="D645" s="26"/>
      <c r="E645" s="192"/>
      <c r="F645" s="27"/>
      <c r="G645" s="196">
        <f>SUM(G638:G644)</f>
        <v>0</v>
      </c>
      <c r="H645" s="27"/>
      <c r="I645" s="196">
        <f>SUM(I638:I644)</f>
        <v>0</v>
      </c>
      <c r="J645" s="202"/>
      <c r="K645" s="42">
        <f>SUM(K638:K644)</f>
        <v>0.28554762387002824</v>
      </c>
    </row>
    <row r="646" spans="1:11" ht="15" customHeight="1">
      <c r="A646" s="15"/>
      <c r="B646" s="213"/>
      <c r="C646" s="19" t="s">
        <v>1619</v>
      </c>
      <c r="D646" s="17"/>
      <c r="E646" s="186"/>
      <c r="F646" s="17"/>
      <c r="G646" s="16"/>
      <c r="H646" s="224"/>
      <c r="I646" s="16"/>
      <c r="J646" s="199"/>
      <c r="K646" s="18"/>
    </row>
    <row r="647" spans="1:11" ht="9.75" customHeight="1">
      <c r="A647" s="4">
        <f>A644+1</f>
        <v>336</v>
      </c>
      <c r="B647" s="166" t="s">
        <v>500</v>
      </c>
      <c r="C647" s="11" t="s">
        <v>805</v>
      </c>
      <c r="D647" s="5" t="s">
        <v>1779</v>
      </c>
      <c r="E647" s="190">
        <v>556.14</v>
      </c>
      <c r="F647" s="14"/>
      <c r="G647" s="12">
        <f>E647*F647</f>
        <v>0</v>
      </c>
      <c r="H647" s="14"/>
      <c r="I647" s="12">
        <f>E647*H647</f>
        <v>0</v>
      </c>
      <c r="J647" s="200">
        <v>0.00028225</v>
      </c>
      <c r="K647" s="13">
        <f>E647*J647</f>
        <v>0.156970515</v>
      </c>
    </row>
    <row r="648" spans="1:11" ht="9.75" customHeight="1">
      <c r="A648" s="4"/>
      <c r="B648" s="166"/>
      <c r="C648" s="11" t="s">
        <v>720</v>
      </c>
      <c r="D648" s="5"/>
      <c r="E648" s="190"/>
      <c r="F648" s="14"/>
      <c r="G648" s="12"/>
      <c r="H648" s="14"/>
      <c r="I648" s="12"/>
      <c r="J648" s="200"/>
      <c r="K648" s="13"/>
    </row>
    <row r="649" spans="1:11" ht="9.75" customHeight="1">
      <c r="A649" s="4">
        <f>A647+1</f>
        <v>337</v>
      </c>
      <c r="B649" s="166" t="s">
        <v>501</v>
      </c>
      <c r="C649" s="11" t="s">
        <v>806</v>
      </c>
      <c r="D649" s="5" t="s">
        <v>1779</v>
      </c>
      <c r="E649" s="190">
        <v>932.01</v>
      </c>
      <c r="F649" s="14"/>
      <c r="G649" s="12">
        <f>E649*F649</f>
        <v>0</v>
      </c>
      <c r="H649" s="14"/>
      <c r="I649" s="12">
        <f>E649*H649</f>
        <v>0</v>
      </c>
      <c r="J649" s="200">
        <v>0.00024965</v>
      </c>
      <c r="K649" s="13">
        <f>E649*J649</f>
        <v>0.23267629650000002</v>
      </c>
    </row>
    <row r="650" spans="1:11" ht="9.75" customHeight="1">
      <c r="A650" s="4"/>
      <c r="B650" s="166"/>
      <c r="C650" s="11" t="s">
        <v>948</v>
      </c>
      <c r="D650" s="5"/>
      <c r="E650" s="190"/>
      <c r="F650" s="14"/>
      <c r="G650" s="12"/>
      <c r="H650" s="14"/>
      <c r="I650" s="12"/>
      <c r="J650" s="200"/>
      <c r="K650" s="13"/>
    </row>
    <row r="651" spans="1:11" ht="9.75" customHeight="1">
      <c r="A651" s="4"/>
      <c r="B651" s="284" t="s">
        <v>726</v>
      </c>
      <c r="C651" s="11" t="s">
        <v>1502</v>
      </c>
      <c r="D651" s="5"/>
      <c r="E651" s="190"/>
      <c r="F651" s="14"/>
      <c r="G651" s="12"/>
      <c r="H651" s="14"/>
      <c r="I651" s="12"/>
      <c r="J651" s="200"/>
      <c r="K651" s="13"/>
    </row>
    <row r="652" spans="1:11" ht="9.75" customHeight="1">
      <c r="A652" s="4"/>
      <c r="B652" s="166"/>
      <c r="C652" s="11" t="s">
        <v>1504</v>
      </c>
      <c r="D652" s="5"/>
      <c r="E652" s="190"/>
      <c r="F652" s="14"/>
      <c r="G652" s="12"/>
      <c r="H652" s="14"/>
      <c r="I652" s="12"/>
      <c r="J652" s="200"/>
      <c r="K652" s="13"/>
    </row>
    <row r="653" spans="1:11" ht="9.75" customHeight="1">
      <c r="A653" s="4"/>
      <c r="B653" s="166"/>
      <c r="C653" s="11" t="s">
        <v>1506</v>
      </c>
      <c r="D653" s="5"/>
      <c r="E653" s="190"/>
      <c r="F653" s="14"/>
      <c r="G653" s="12"/>
      <c r="H653" s="285"/>
      <c r="I653" s="12"/>
      <c r="J653" s="200"/>
      <c r="K653" s="13"/>
    </row>
    <row r="654" spans="1:11" ht="9.75" customHeight="1">
      <c r="A654" s="4"/>
      <c r="B654" s="284" t="s">
        <v>727</v>
      </c>
      <c r="C654" s="11" t="s">
        <v>729</v>
      </c>
      <c r="D654" s="5"/>
      <c r="E654" s="190"/>
      <c r="F654" s="14"/>
      <c r="G654" s="12"/>
      <c r="H654" s="14"/>
      <c r="I654" s="12"/>
      <c r="J654" s="200"/>
      <c r="K654" s="13"/>
    </row>
    <row r="655" spans="1:11" ht="9.75" customHeight="1">
      <c r="A655" s="4"/>
      <c r="B655" s="166"/>
      <c r="C655" s="11" t="s">
        <v>730</v>
      </c>
      <c r="D655" s="5"/>
      <c r="E655" s="190"/>
      <c r="F655" s="14"/>
      <c r="G655" s="12"/>
      <c r="H655" s="14"/>
      <c r="I655" s="12"/>
      <c r="J655" s="200"/>
      <c r="K655" s="13"/>
    </row>
    <row r="656" spans="1:11" ht="9.75" customHeight="1">
      <c r="A656" s="4"/>
      <c r="B656" s="166"/>
      <c r="C656" s="11" t="s">
        <v>731</v>
      </c>
      <c r="D656" s="5"/>
      <c r="E656" s="190"/>
      <c r="F656" s="14"/>
      <c r="G656" s="12"/>
      <c r="H656" s="14"/>
      <c r="I656" s="12"/>
      <c r="J656" s="200"/>
      <c r="K656" s="13"/>
    </row>
    <row r="657" spans="1:11" ht="9.75" customHeight="1">
      <c r="A657" s="4"/>
      <c r="B657" s="166"/>
      <c r="C657" s="11" t="s">
        <v>732</v>
      </c>
      <c r="D657" s="5"/>
      <c r="E657" s="190"/>
      <c r="F657" s="14"/>
      <c r="G657" s="12"/>
      <c r="H657" s="14"/>
      <c r="I657" s="12"/>
      <c r="J657" s="200"/>
      <c r="K657" s="13"/>
    </row>
    <row r="658" spans="1:11" ht="9.75" customHeight="1">
      <c r="A658" s="4"/>
      <c r="B658" s="166"/>
      <c r="C658" s="11" t="s">
        <v>734</v>
      </c>
      <c r="D658" s="5"/>
      <c r="E658" s="190"/>
      <c r="F658" s="14"/>
      <c r="G658" s="12"/>
      <c r="H658" s="14"/>
      <c r="I658" s="12"/>
      <c r="J658" s="200"/>
      <c r="K658" s="13"/>
    </row>
    <row r="659" spans="1:11" ht="9.75" customHeight="1">
      <c r="A659" s="4"/>
      <c r="B659" s="166"/>
      <c r="C659" s="11" t="s">
        <v>733</v>
      </c>
      <c r="D659" s="5"/>
      <c r="E659" s="190"/>
      <c r="F659" s="14"/>
      <c r="G659" s="12"/>
      <c r="H659" s="14"/>
      <c r="I659" s="12"/>
      <c r="J659" s="200"/>
      <c r="K659" s="13"/>
    </row>
    <row r="660" spans="1:11" ht="9.75" customHeight="1">
      <c r="A660" s="4"/>
      <c r="B660" s="166"/>
      <c r="C660" s="11" t="s">
        <v>737</v>
      </c>
      <c r="D660" s="5"/>
      <c r="E660" s="190"/>
      <c r="F660" s="14"/>
      <c r="G660" s="12"/>
      <c r="H660" s="14"/>
      <c r="I660" s="12"/>
      <c r="J660" s="200"/>
      <c r="K660" s="13"/>
    </row>
    <row r="661" spans="1:11" ht="9.75" customHeight="1">
      <c r="A661" s="4"/>
      <c r="B661" s="166"/>
      <c r="C661" s="11" t="s">
        <v>733</v>
      </c>
      <c r="D661" s="5"/>
      <c r="E661" s="190"/>
      <c r="F661" s="14"/>
      <c r="G661" s="12"/>
      <c r="H661" s="14"/>
      <c r="I661" s="12"/>
      <c r="J661" s="200"/>
      <c r="K661" s="13"/>
    </row>
    <row r="662" spans="1:11" ht="9.75" customHeight="1">
      <c r="A662" s="4"/>
      <c r="B662" s="166"/>
      <c r="C662" s="11" t="s">
        <v>738</v>
      </c>
      <c r="D662" s="5"/>
      <c r="E662" s="190"/>
      <c r="F662" s="14"/>
      <c r="G662" s="12"/>
      <c r="H662" s="14"/>
      <c r="I662" s="12"/>
      <c r="J662" s="200"/>
      <c r="K662" s="13"/>
    </row>
    <row r="663" spans="1:11" ht="9.75" customHeight="1">
      <c r="A663" s="4"/>
      <c r="B663" s="166"/>
      <c r="C663" s="11" t="s">
        <v>735</v>
      </c>
      <c r="D663" s="5"/>
      <c r="E663" s="190"/>
      <c r="F663" s="14"/>
      <c r="G663" s="12"/>
      <c r="H663" s="14"/>
      <c r="I663" s="12"/>
      <c r="J663" s="200"/>
      <c r="K663" s="13"/>
    </row>
    <row r="664" spans="1:11" ht="9.75" customHeight="1">
      <c r="A664" s="4"/>
      <c r="B664" s="166"/>
      <c r="C664" s="11" t="s">
        <v>739</v>
      </c>
      <c r="D664" s="5"/>
      <c r="E664" s="190"/>
      <c r="F664" s="14"/>
      <c r="G664" s="12"/>
      <c r="H664" s="14"/>
      <c r="I664" s="12"/>
      <c r="J664" s="200"/>
      <c r="K664" s="13"/>
    </row>
    <row r="665" spans="1:11" ht="9.75" customHeight="1">
      <c r="A665" s="4"/>
      <c r="B665" s="166"/>
      <c r="C665" s="11" t="s">
        <v>736</v>
      </c>
      <c r="D665" s="5"/>
      <c r="E665" s="190"/>
      <c r="F665" s="14"/>
      <c r="G665" s="12"/>
      <c r="H665" s="14"/>
      <c r="I665" s="12"/>
      <c r="J665" s="200"/>
      <c r="K665" s="13"/>
    </row>
    <row r="666" spans="1:11" ht="9.75" customHeight="1">
      <c r="A666" s="4"/>
      <c r="B666" s="284" t="s">
        <v>728</v>
      </c>
      <c r="C666" s="11" t="s">
        <v>1503</v>
      </c>
      <c r="D666" s="5"/>
      <c r="E666" s="190"/>
      <c r="F666" s="14"/>
      <c r="G666" s="12"/>
      <c r="H666" s="14"/>
      <c r="I666" s="12"/>
      <c r="J666" s="200"/>
      <c r="K666" s="13"/>
    </row>
    <row r="667" spans="1:11" ht="9.75" customHeight="1">
      <c r="A667" s="4"/>
      <c r="B667" s="166"/>
      <c r="C667" s="11" t="s">
        <v>1505</v>
      </c>
      <c r="D667" s="5"/>
      <c r="E667" s="190"/>
      <c r="F667" s="14"/>
      <c r="G667" s="12"/>
      <c r="H667" s="14"/>
      <c r="I667" s="12"/>
      <c r="J667" s="200"/>
      <c r="K667" s="13"/>
    </row>
    <row r="668" spans="1:11" ht="9.75" customHeight="1">
      <c r="A668" s="4"/>
      <c r="B668" s="166"/>
      <c r="C668" s="283" t="s">
        <v>721</v>
      </c>
      <c r="D668" s="5"/>
      <c r="E668" s="190"/>
      <c r="F668" s="14"/>
      <c r="G668" s="12"/>
      <c r="H668" s="14"/>
      <c r="I668" s="12"/>
      <c r="J668" s="200"/>
      <c r="K668" s="13"/>
    </row>
    <row r="669" spans="1:11" ht="9.75" customHeight="1">
      <c r="A669" s="4"/>
      <c r="B669" s="166"/>
      <c r="C669" s="11" t="s">
        <v>722</v>
      </c>
      <c r="D669" s="5"/>
      <c r="E669" s="190"/>
      <c r="F669" s="14"/>
      <c r="G669" s="12"/>
      <c r="H669" s="14"/>
      <c r="I669" s="12"/>
      <c r="J669" s="200"/>
      <c r="K669" s="13"/>
    </row>
    <row r="670" spans="1:11" ht="9.75" customHeight="1">
      <c r="A670" s="4"/>
      <c r="B670" s="166"/>
      <c r="C670" s="11" t="s">
        <v>725</v>
      </c>
      <c r="D670" s="5"/>
      <c r="E670" s="190"/>
      <c r="F670" s="14"/>
      <c r="G670" s="12"/>
      <c r="H670" s="14"/>
      <c r="I670" s="12"/>
      <c r="J670" s="200"/>
      <c r="K670" s="13"/>
    </row>
    <row r="671" spans="1:11" ht="9.75" customHeight="1">
      <c r="A671" s="4"/>
      <c r="B671" s="166"/>
      <c r="C671" s="11" t="s">
        <v>724</v>
      </c>
      <c r="D671" s="5"/>
      <c r="E671" s="190"/>
      <c r="F671" s="14"/>
      <c r="G671" s="12"/>
      <c r="H671" s="14"/>
      <c r="I671" s="12"/>
      <c r="J671" s="200"/>
      <c r="K671" s="13"/>
    </row>
    <row r="672" spans="1:11" ht="9.75" customHeight="1">
      <c r="A672" s="4"/>
      <c r="B672" s="166"/>
      <c r="C672" s="11" t="s">
        <v>723</v>
      </c>
      <c r="D672" s="5"/>
      <c r="E672" s="190"/>
      <c r="F672" s="14"/>
      <c r="G672" s="12"/>
      <c r="H672" s="14"/>
      <c r="I672" s="12"/>
      <c r="J672" s="200"/>
      <c r="K672" s="13"/>
    </row>
    <row r="673" spans="1:11" ht="12.75" customHeight="1" thickBot="1">
      <c r="A673" s="161"/>
      <c r="B673" s="162">
        <v>784</v>
      </c>
      <c r="C673" s="162" t="s">
        <v>1620</v>
      </c>
      <c r="D673" s="163"/>
      <c r="E673" s="193"/>
      <c r="F673" s="164"/>
      <c r="G673" s="197">
        <f>SUM(G647:G672)</f>
        <v>0</v>
      </c>
      <c r="H673" s="164"/>
      <c r="I673" s="197">
        <f>SUM(I647:I672)</f>
        <v>0</v>
      </c>
      <c r="J673" s="203"/>
      <c r="K673" s="165">
        <f>SUM(K647:K672)</f>
        <v>0.3896468115</v>
      </c>
    </row>
    <row r="674" spans="1:11" ht="15" customHeight="1" thickBot="1">
      <c r="A674" s="1"/>
      <c r="B674" s="1"/>
      <c r="C674" s="1"/>
      <c r="D674" s="1"/>
      <c r="E674" s="184"/>
      <c r="F674" s="1"/>
      <c r="G674" s="1"/>
      <c r="H674" s="217"/>
      <c r="I674" s="1"/>
      <c r="J674" s="171"/>
      <c r="K674" s="1"/>
    </row>
    <row r="675" spans="1:11" ht="12.75" customHeight="1" thickTop="1">
      <c r="A675" s="29" t="s">
        <v>1512</v>
      </c>
      <c r="B675" s="30"/>
      <c r="C675" s="30"/>
      <c r="D675" s="31"/>
      <c r="E675" s="185"/>
      <c r="F675" s="32" t="s">
        <v>1532</v>
      </c>
      <c r="G675" s="32"/>
      <c r="H675" s="219"/>
      <c r="I675" s="33"/>
      <c r="J675" s="172" t="s">
        <v>1681</v>
      </c>
      <c r="K675" s="34"/>
    </row>
    <row r="676" spans="1:11" ht="12.75" customHeight="1">
      <c r="A676" s="35" t="s">
        <v>1514</v>
      </c>
      <c r="B676" s="5" t="s">
        <v>1510</v>
      </c>
      <c r="C676" s="5" t="s">
        <v>1511</v>
      </c>
      <c r="D676" s="10" t="s">
        <v>1534</v>
      </c>
      <c r="E676" s="186" t="s">
        <v>1515</v>
      </c>
      <c r="F676" s="9" t="s">
        <v>1530</v>
      </c>
      <c r="G676" s="8"/>
      <c r="H676" s="220" t="s">
        <v>1531</v>
      </c>
      <c r="I676" s="8"/>
      <c r="J676" s="173"/>
      <c r="K676" s="36"/>
    </row>
    <row r="677" spans="1:11" ht="12.75" customHeight="1">
      <c r="A677" s="35" t="s">
        <v>1513</v>
      </c>
      <c r="B677" s="5"/>
      <c r="C677" s="5"/>
      <c r="D677" s="10"/>
      <c r="E677" s="187"/>
      <c r="F677" s="6" t="s">
        <v>1516</v>
      </c>
      <c r="G677" s="7" t="s">
        <v>1517</v>
      </c>
      <c r="H677" s="221" t="s">
        <v>1516</v>
      </c>
      <c r="I677" s="7" t="s">
        <v>1517</v>
      </c>
      <c r="J677" s="174" t="s">
        <v>1516</v>
      </c>
      <c r="K677" s="37" t="s">
        <v>1517</v>
      </c>
    </row>
    <row r="678" spans="1:11" ht="12.75" customHeight="1" thickBot="1">
      <c r="A678" s="38" t="s">
        <v>1518</v>
      </c>
      <c r="B678" s="39" t="s">
        <v>1519</v>
      </c>
      <c r="C678" s="39" t="s">
        <v>1520</v>
      </c>
      <c r="D678" s="40" t="s">
        <v>1521</v>
      </c>
      <c r="E678" s="188" t="s">
        <v>1522</v>
      </c>
      <c r="F678" s="40" t="s">
        <v>1523</v>
      </c>
      <c r="G678" s="39" t="s">
        <v>1524</v>
      </c>
      <c r="H678" s="222" t="s">
        <v>1525</v>
      </c>
      <c r="I678" s="39" t="s">
        <v>1526</v>
      </c>
      <c r="J678" s="175" t="s">
        <v>1527</v>
      </c>
      <c r="K678" s="41" t="s">
        <v>1528</v>
      </c>
    </row>
    <row r="679" spans="1:11" ht="15" customHeight="1" thickTop="1">
      <c r="A679" s="114"/>
      <c r="B679" s="115"/>
      <c r="C679" s="116" t="s">
        <v>1621</v>
      </c>
      <c r="D679" s="117"/>
      <c r="E679" s="194"/>
      <c r="F679" s="117"/>
      <c r="G679" s="119"/>
      <c r="H679" s="225"/>
      <c r="I679" s="119"/>
      <c r="J679" s="180"/>
      <c r="K679" s="118"/>
    </row>
    <row r="680" spans="1:11" ht="15" customHeight="1">
      <c r="A680" s="15"/>
      <c r="B680" s="28"/>
      <c r="C680" s="19" t="s">
        <v>1624</v>
      </c>
      <c r="D680" s="17"/>
      <c r="E680" s="186"/>
      <c r="F680" s="17"/>
      <c r="G680" s="16"/>
      <c r="H680" s="226"/>
      <c r="I680" s="16"/>
      <c r="J680" s="176"/>
      <c r="K680" s="18"/>
    </row>
    <row r="681" spans="1:11" ht="9.75" customHeight="1">
      <c r="A681" s="4">
        <f>A649+1</f>
        <v>338</v>
      </c>
      <c r="B681" s="206"/>
      <c r="C681" s="11" t="s">
        <v>1438</v>
      </c>
      <c r="D681" s="5" t="s">
        <v>1428</v>
      </c>
      <c r="E681" s="190">
        <v>1</v>
      </c>
      <c r="F681" s="14"/>
      <c r="G681" s="12">
        <f>E681*F681</f>
        <v>0</v>
      </c>
      <c r="H681" s="227">
        <f>ZTI!F31</f>
        <v>0</v>
      </c>
      <c r="I681" s="12">
        <f>E681*H681</f>
        <v>0</v>
      </c>
      <c r="J681" s="177"/>
      <c r="K681" s="13">
        <f>E681*J681</f>
        <v>0</v>
      </c>
    </row>
    <row r="682" spans="1:11" ht="9.75" customHeight="1">
      <c r="A682" s="4">
        <f>A681+1</f>
        <v>339</v>
      </c>
      <c r="B682" s="206"/>
      <c r="C682" s="11" t="s">
        <v>1439</v>
      </c>
      <c r="D682" s="5" t="s">
        <v>1428</v>
      </c>
      <c r="E682" s="190">
        <v>1</v>
      </c>
      <c r="F682" s="14"/>
      <c r="G682" s="12">
        <f>E682*F682</f>
        <v>0</v>
      </c>
      <c r="H682" s="227">
        <f>ZTI!F85</f>
        <v>0</v>
      </c>
      <c r="I682" s="12">
        <f>E682*H682</f>
        <v>0</v>
      </c>
      <c r="J682" s="177"/>
      <c r="K682" s="13">
        <f>E682*J682</f>
        <v>0</v>
      </c>
    </row>
    <row r="683" spans="1:11" ht="9.75" customHeight="1">
      <c r="A683" s="4">
        <f>A682+1</f>
        <v>340</v>
      </c>
      <c r="B683" s="206"/>
      <c r="C683" s="11" t="s">
        <v>1440</v>
      </c>
      <c r="D683" s="5" t="s">
        <v>1428</v>
      </c>
      <c r="E683" s="190">
        <v>1</v>
      </c>
      <c r="F683" s="14"/>
      <c r="G683" s="12">
        <f>E683*F683</f>
        <v>0</v>
      </c>
      <c r="H683" s="227">
        <f>ZTI!F92</f>
        <v>0</v>
      </c>
      <c r="I683" s="12">
        <f>E683*H683</f>
        <v>0</v>
      </c>
      <c r="J683" s="177"/>
      <c r="K683" s="13">
        <f>E683*J683</f>
        <v>0</v>
      </c>
    </row>
    <row r="684" spans="1:11" ht="12.75" customHeight="1">
      <c r="A684" s="20"/>
      <c r="B684" s="207">
        <v>720</v>
      </c>
      <c r="C684" s="21" t="s">
        <v>1622</v>
      </c>
      <c r="D684" s="22"/>
      <c r="E684" s="191"/>
      <c r="F684" s="23"/>
      <c r="G684" s="195">
        <f>SUM(G681:G683)</f>
        <v>0</v>
      </c>
      <c r="H684" s="228"/>
      <c r="I684" s="195">
        <f>SUM(I681:I683)</f>
        <v>0</v>
      </c>
      <c r="J684" s="178"/>
      <c r="K684" s="42">
        <f>SUM(K681:K683)</f>
        <v>0</v>
      </c>
    </row>
    <row r="685" spans="1:11" ht="15" customHeight="1">
      <c r="A685" s="15"/>
      <c r="B685" s="19"/>
      <c r="C685" s="19" t="s">
        <v>1623</v>
      </c>
      <c r="D685" s="17"/>
      <c r="E685" s="186"/>
      <c r="F685" s="17"/>
      <c r="G685" s="16"/>
      <c r="H685" s="226"/>
      <c r="I685" s="16"/>
      <c r="J685" s="176"/>
      <c r="K685" s="18"/>
    </row>
    <row r="686" spans="1:11" ht="9.75" customHeight="1">
      <c r="A686" s="4">
        <f>A683+1</f>
        <v>341</v>
      </c>
      <c r="B686" s="11"/>
      <c r="C686" s="11" t="s">
        <v>1501</v>
      </c>
      <c r="D686" s="5" t="s">
        <v>1428</v>
      </c>
      <c r="E686" s="190">
        <v>1</v>
      </c>
      <c r="F686" s="14"/>
      <c r="G686" s="12">
        <f>E686*F686</f>
        <v>0</v>
      </c>
      <c r="H686" s="227">
        <f>SUM(UT!H71)</f>
        <v>0</v>
      </c>
      <c r="I686" s="12">
        <f>E686*H686</f>
        <v>0</v>
      </c>
      <c r="J686" s="177"/>
      <c r="K686" s="13">
        <f>E686*J686</f>
        <v>0</v>
      </c>
    </row>
    <row r="687" spans="1:11" ht="9.75" customHeight="1">
      <c r="A687" s="4">
        <f>A686+1</f>
        <v>342</v>
      </c>
      <c r="B687" s="11"/>
      <c r="C687" s="11"/>
      <c r="D687" s="5"/>
      <c r="E687" s="190"/>
      <c r="F687" s="14"/>
      <c r="G687" s="12">
        <f>E687*F687</f>
        <v>0</v>
      </c>
      <c r="H687" s="227"/>
      <c r="I687" s="12">
        <f>E687*H687</f>
        <v>0</v>
      </c>
      <c r="J687" s="177"/>
      <c r="K687" s="13">
        <f>E687*J687</f>
        <v>0</v>
      </c>
    </row>
    <row r="688" spans="1:11" ht="9.75" customHeight="1">
      <c r="A688" s="4">
        <f>A687+1</f>
        <v>343</v>
      </c>
      <c r="B688" s="11"/>
      <c r="C688" s="11"/>
      <c r="D688" s="5"/>
      <c r="E688" s="190"/>
      <c r="F688" s="14"/>
      <c r="G688" s="12">
        <f>E688*F688</f>
        <v>0</v>
      </c>
      <c r="H688" s="227"/>
      <c r="I688" s="12">
        <f>E688*H688</f>
        <v>0</v>
      </c>
      <c r="J688" s="177"/>
      <c r="K688" s="13">
        <f>E688*J688</f>
        <v>0</v>
      </c>
    </row>
    <row r="689" spans="1:11" ht="12.75" customHeight="1" thickBot="1">
      <c r="A689" s="161"/>
      <c r="B689" s="162">
        <v>730</v>
      </c>
      <c r="C689" s="162" t="s">
        <v>1625</v>
      </c>
      <c r="D689" s="163"/>
      <c r="E689" s="193"/>
      <c r="F689" s="164"/>
      <c r="G689" s="197">
        <f>SUM(G686:G688)</f>
        <v>0</v>
      </c>
      <c r="H689" s="229"/>
      <c r="I689" s="197">
        <f>SUM(I686:I688)</f>
        <v>0</v>
      </c>
      <c r="J689" s="179"/>
      <c r="K689" s="165">
        <f>SUM(K686:K688)</f>
        <v>0</v>
      </c>
    </row>
    <row r="690" spans="1:11" ht="15" customHeight="1" thickBot="1">
      <c r="A690" s="1"/>
      <c r="B690" s="1"/>
      <c r="C690" s="1"/>
      <c r="D690" s="1"/>
      <c r="E690" s="184"/>
      <c r="F690" s="1"/>
      <c r="G690" s="1"/>
      <c r="H690" s="217"/>
      <c r="I690" s="1"/>
      <c r="J690" s="171"/>
      <c r="K690" s="1"/>
    </row>
    <row r="691" spans="1:11" ht="15" customHeight="1">
      <c r="A691" s="114"/>
      <c r="B691" s="115"/>
      <c r="C691" s="116" t="s">
        <v>1627</v>
      </c>
      <c r="D691" s="117"/>
      <c r="E691" s="194"/>
      <c r="F691" s="117"/>
      <c r="G691" s="119"/>
      <c r="H691" s="225"/>
      <c r="I691" s="119"/>
      <c r="J691" s="180"/>
      <c r="K691" s="118"/>
    </row>
    <row r="692" spans="1:11" ht="15" customHeight="1">
      <c r="A692" s="15"/>
      <c r="B692" s="28"/>
      <c r="C692" s="19" t="s">
        <v>1635</v>
      </c>
      <c r="D692" s="17"/>
      <c r="E692" s="186"/>
      <c r="F692" s="17"/>
      <c r="G692" s="16"/>
      <c r="H692" s="226"/>
      <c r="I692" s="16"/>
      <c r="J692" s="176"/>
      <c r="K692" s="18"/>
    </row>
    <row r="693" spans="1:11" ht="9.75" customHeight="1">
      <c r="A693" s="4">
        <f>A688+1</f>
        <v>344</v>
      </c>
      <c r="B693" s="11"/>
      <c r="C693" s="11" t="s">
        <v>328</v>
      </c>
      <c r="D693" s="5" t="s">
        <v>1428</v>
      </c>
      <c r="E693" s="190">
        <v>1</v>
      </c>
      <c r="F693" s="14">
        <f>Silnoproud!H117</f>
        <v>0</v>
      </c>
      <c r="G693" s="12">
        <f>E693*F693</f>
        <v>0</v>
      </c>
      <c r="H693" s="14">
        <f>Silnoproud!J117</f>
        <v>0</v>
      </c>
      <c r="I693" s="12">
        <f>E693*H693</f>
        <v>0</v>
      </c>
      <c r="J693" s="14"/>
      <c r="K693" s="13">
        <f>E693*J693</f>
        <v>0</v>
      </c>
    </row>
    <row r="694" spans="1:11" ht="9.75" customHeight="1">
      <c r="A694" s="4">
        <f>A693+1</f>
        <v>345</v>
      </c>
      <c r="B694" s="11"/>
      <c r="C694" s="11" t="s">
        <v>329</v>
      </c>
      <c r="D694" s="5" t="s">
        <v>1428</v>
      </c>
      <c r="E694" s="190">
        <v>1</v>
      </c>
      <c r="F694" s="14">
        <f>Bleskosvod!H53</f>
        <v>0</v>
      </c>
      <c r="G694" s="12">
        <f>E694*F694</f>
        <v>0</v>
      </c>
      <c r="H694" s="227">
        <f>Bleskosvod!J53</f>
        <v>0</v>
      </c>
      <c r="I694" s="12">
        <f>E694*H694</f>
        <v>0</v>
      </c>
      <c r="J694" s="227"/>
      <c r="K694" s="13">
        <f>E694*J694</f>
        <v>0</v>
      </c>
    </row>
    <row r="695" spans="1:11" ht="9.75" customHeight="1">
      <c r="A695" s="4">
        <f>A694+1</f>
        <v>346</v>
      </c>
      <c r="B695" s="11"/>
      <c r="C695" s="11"/>
      <c r="D695" s="5"/>
      <c r="E695" s="190"/>
      <c r="F695" s="14"/>
      <c r="G695" s="12">
        <f>E695*F695</f>
        <v>0</v>
      </c>
      <c r="H695" s="227"/>
      <c r="I695" s="12">
        <f>E695*H695</f>
        <v>0</v>
      </c>
      <c r="J695" s="200"/>
      <c r="K695" s="13">
        <f>E695*J695</f>
        <v>0</v>
      </c>
    </row>
    <row r="696" spans="1:11" ht="12.75" customHeight="1">
      <c r="A696" s="20"/>
      <c r="B696" s="21">
        <v>21</v>
      </c>
      <c r="C696" s="21" t="s">
        <v>1640</v>
      </c>
      <c r="D696" s="22"/>
      <c r="E696" s="191"/>
      <c r="F696" s="23"/>
      <c r="G696" s="195">
        <f>SUM(G693:G695)</f>
        <v>0</v>
      </c>
      <c r="H696" s="228"/>
      <c r="I696" s="195">
        <f>SUM(I693:I695)</f>
        <v>0</v>
      </c>
      <c r="J696" s="201"/>
      <c r="K696" s="42">
        <f>SUM(K693:K695)</f>
        <v>0</v>
      </c>
    </row>
    <row r="697" spans="1:11" ht="15" customHeight="1">
      <c r="A697" s="15"/>
      <c r="B697" s="19"/>
      <c r="C697" s="19" t="s">
        <v>1636</v>
      </c>
      <c r="D697" s="17"/>
      <c r="E697" s="186"/>
      <c r="F697" s="17"/>
      <c r="G697" s="16"/>
      <c r="H697" s="226"/>
      <c r="I697" s="16"/>
      <c r="J697" s="199"/>
      <c r="K697" s="18"/>
    </row>
    <row r="698" spans="1:11" ht="9.75" customHeight="1">
      <c r="A698" s="4">
        <f>A695+1</f>
        <v>347</v>
      </c>
      <c r="B698" s="11"/>
      <c r="C698" s="11"/>
      <c r="D698" s="5"/>
      <c r="E698" s="190"/>
      <c r="F698" s="14"/>
      <c r="G698" s="12">
        <f>E698*F698</f>
        <v>0</v>
      </c>
      <c r="H698" s="227"/>
      <c r="I698" s="12">
        <f>E698*H698</f>
        <v>0</v>
      </c>
      <c r="J698" s="200"/>
      <c r="K698" s="13">
        <f>E698*J698</f>
        <v>0</v>
      </c>
    </row>
    <row r="699" spans="1:11" ht="9.75" customHeight="1">
      <c r="A699" s="4">
        <f>A698+1</f>
        <v>348</v>
      </c>
      <c r="B699" s="11"/>
      <c r="C699" s="11"/>
      <c r="D699" s="5"/>
      <c r="E699" s="190"/>
      <c r="F699" s="14"/>
      <c r="G699" s="12">
        <f>E699*F699</f>
        <v>0</v>
      </c>
      <c r="H699" s="227"/>
      <c r="I699" s="12">
        <f>E699*H699</f>
        <v>0</v>
      </c>
      <c r="J699" s="200"/>
      <c r="K699" s="13">
        <f>E699*J699</f>
        <v>0</v>
      </c>
    </row>
    <row r="700" spans="1:11" ht="9.75" customHeight="1">
      <c r="A700" s="4">
        <f>A699+1</f>
        <v>349</v>
      </c>
      <c r="B700" s="11"/>
      <c r="C700" s="11"/>
      <c r="D700" s="5"/>
      <c r="E700" s="190"/>
      <c r="F700" s="14"/>
      <c r="G700" s="12">
        <f>E700*F700</f>
        <v>0</v>
      </c>
      <c r="H700" s="227"/>
      <c r="I700" s="12">
        <f>E700*H700</f>
        <v>0</v>
      </c>
      <c r="J700" s="200"/>
      <c r="K700" s="13">
        <f>E700*J700</f>
        <v>0</v>
      </c>
    </row>
    <row r="701" spans="1:11" ht="12.75" customHeight="1">
      <c r="A701" s="24"/>
      <c r="B701" s="25">
        <v>22</v>
      </c>
      <c r="C701" s="25" t="s">
        <v>1641</v>
      </c>
      <c r="D701" s="26"/>
      <c r="E701" s="192"/>
      <c r="F701" s="27"/>
      <c r="G701" s="196">
        <f>SUM(G698:G700)</f>
        <v>0</v>
      </c>
      <c r="H701" s="230"/>
      <c r="I701" s="196">
        <f>SUM(I698:I700)</f>
        <v>0</v>
      </c>
      <c r="J701" s="202"/>
      <c r="K701" s="42">
        <f>SUM(K698:K700)</f>
        <v>0</v>
      </c>
    </row>
    <row r="702" spans="1:11" ht="15" customHeight="1">
      <c r="A702" s="15"/>
      <c r="B702" s="19"/>
      <c r="C702" s="19" t="s">
        <v>1637</v>
      </c>
      <c r="D702" s="17"/>
      <c r="E702" s="186"/>
      <c r="F702" s="17"/>
      <c r="G702" s="16"/>
      <c r="H702" s="226"/>
      <c r="I702" s="16"/>
      <c r="J702" s="199"/>
      <c r="K702" s="18"/>
    </row>
    <row r="703" spans="1:11" ht="9.75" customHeight="1">
      <c r="A703" s="4">
        <f>A700+1</f>
        <v>350</v>
      </c>
      <c r="B703" s="11"/>
      <c r="C703" s="11"/>
      <c r="D703" s="5"/>
      <c r="E703" s="190"/>
      <c r="F703" s="14"/>
      <c r="G703" s="12">
        <f>E703*F703</f>
        <v>0</v>
      </c>
      <c r="H703" s="227"/>
      <c r="I703" s="12">
        <f>E703*H703</f>
        <v>0</v>
      </c>
      <c r="J703" s="200"/>
      <c r="K703" s="13">
        <f>E703*J703</f>
        <v>0</v>
      </c>
    </row>
    <row r="704" spans="1:11" ht="9.75" customHeight="1">
      <c r="A704" s="4">
        <f>A703+1</f>
        <v>351</v>
      </c>
      <c r="B704" s="11"/>
      <c r="C704" s="11"/>
      <c r="D704" s="5"/>
      <c r="E704" s="190"/>
      <c r="F704" s="14"/>
      <c r="G704" s="12">
        <f>E704*F704</f>
        <v>0</v>
      </c>
      <c r="H704" s="227"/>
      <c r="I704" s="12">
        <f>E704*H704</f>
        <v>0</v>
      </c>
      <c r="J704" s="200"/>
      <c r="K704" s="13">
        <f>E704*J704</f>
        <v>0</v>
      </c>
    </row>
    <row r="705" spans="1:11" ht="9.75" customHeight="1">
      <c r="A705" s="4">
        <f>A704+1</f>
        <v>352</v>
      </c>
      <c r="B705" s="11"/>
      <c r="C705" s="11"/>
      <c r="D705" s="5"/>
      <c r="E705" s="190"/>
      <c r="F705" s="14"/>
      <c r="G705" s="12">
        <f>E705*F705</f>
        <v>0</v>
      </c>
      <c r="H705" s="227"/>
      <c r="I705" s="12">
        <f>E705*H705</f>
        <v>0</v>
      </c>
      <c r="J705" s="200"/>
      <c r="K705" s="13">
        <f>E705*J705</f>
        <v>0</v>
      </c>
    </row>
    <row r="706" spans="1:11" ht="12.75" customHeight="1">
      <c r="A706" s="24"/>
      <c r="B706" s="25">
        <v>24</v>
      </c>
      <c r="C706" s="25" t="s">
        <v>1642</v>
      </c>
      <c r="D706" s="26"/>
      <c r="E706" s="192"/>
      <c r="F706" s="27"/>
      <c r="G706" s="196">
        <f>SUM(G703:G705)</f>
        <v>0</v>
      </c>
      <c r="H706" s="230"/>
      <c r="I706" s="196">
        <f>SUM(I703:I705)</f>
        <v>0</v>
      </c>
      <c r="J706" s="202"/>
      <c r="K706" s="42">
        <f>SUM(K703:K705)</f>
        <v>0</v>
      </c>
    </row>
    <row r="707" spans="1:11" ht="15" customHeight="1">
      <c r="A707" s="15"/>
      <c r="B707" s="19"/>
      <c r="C707" s="19" t="s">
        <v>1638</v>
      </c>
      <c r="D707" s="17"/>
      <c r="E707" s="186"/>
      <c r="F707" s="17"/>
      <c r="G707" s="16"/>
      <c r="H707" s="226"/>
      <c r="I707" s="16"/>
      <c r="J707" s="199"/>
      <c r="K707" s="18"/>
    </row>
    <row r="708" spans="1:11" ht="9.75" customHeight="1">
      <c r="A708" s="4">
        <f>A705+1</f>
        <v>353</v>
      </c>
      <c r="B708" s="11"/>
      <c r="C708" s="11"/>
      <c r="D708" s="5"/>
      <c r="E708" s="190"/>
      <c r="F708" s="14"/>
      <c r="G708" s="12">
        <f>E708*F708</f>
        <v>0</v>
      </c>
      <c r="H708" s="227"/>
      <c r="I708" s="12">
        <f>E708*H708</f>
        <v>0</v>
      </c>
      <c r="J708" s="200"/>
      <c r="K708" s="13">
        <f>E708*J708</f>
        <v>0</v>
      </c>
    </row>
    <row r="709" spans="1:11" ht="9.75" customHeight="1">
      <c r="A709" s="4">
        <f>A708+1</f>
        <v>354</v>
      </c>
      <c r="B709" s="11"/>
      <c r="C709" s="11"/>
      <c r="D709" s="5"/>
      <c r="E709" s="190"/>
      <c r="F709" s="14"/>
      <c r="G709" s="12">
        <f>E709*F709</f>
        <v>0</v>
      </c>
      <c r="H709" s="227"/>
      <c r="I709" s="12">
        <f>E709*H709</f>
        <v>0</v>
      </c>
      <c r="J709" s="200"/>
      <c r="K709" s="13">
        <f>E709*J709</f>
        <v>0</v>
      </c>
    </row>
    <row r="710" spans="1:11" ht="9.75" customHeight="1">
      <c r="A710" s="4">
        <f>A709+1</f>
        <v>355</v>
      </c>
      <c r="B710" s="11"/>
      <c r="C710" s="11"/>
      <c r="D710" s="5"/>
      <c r="E710" s="190"/>
      <c r="F710" s="14"/>
      <c r="G710" s="12">
        <f>E710*F710</f>
        <v>0</v>
      </c>
      <c r="H710" s="227"/>
      <c r="I710" s="12">
        <f>E710*H710</f>
        <v>0</v>
      </c>
      <c r="J710" s="200"/>
      <c r="K710" s="13">
        <f>E710*J710</f>
        <v>0</v>
      </c>
    </row>
    <row r="711" spans="1:11" ht="12.75" customHeight="1">
      <c r="A711" s="24"/>
      <c r="B711" s="25">
        <v>33</v>
      </c>
      <c r="C711" s="25" t="s">
        <v>1643</v>
      </c>
      <c r="D711" s="26"/>
      <c r="E711" s="192"/>
      <c r="F711" s="27"/>
      <c r="G711" s="196">
        <f>SUM(G708:G710)</f>
        <v>0</v>
      </c>
      <c r="H711" s="230"/>
      <c r="I711" s="196">
        <f>SUM(I708:I710)</f>
        <v>0</v>
      </c>
      <c r="J711" s="202"/>
      <c r="K711" s="42">
        <f>SUM(K708:K710)</f>
        <v>0</v>
      </c>
    </row>
    <row r="712" spans="1:11" ht="15" customHeight="1">
      <c r="A712" s="15"/>
      <c r="B712" s="19"/>
      <c r="C712" s="19" t="s">
        <v>1639</v>
      </c>
      <c r="D712" s="17"/>
      <c r="E712" s="186"/>
      <c r="F712" s="17"/>
      <c r="G712" s="16"/>
      <c r="H712" s="226"/>
      <c r="I712" s="16"/>
      <c r="J712" s="199"/>
      <c r="K712" s="18"/>
    </row>
    <row r="713" spans="1:11" ht="9.75" customHeight="1">
      <c r="A713" s="4">
        <f>A710+1</f>
        <v>356</v>
      </c>
      <c r="B713" s="11"/>
      <c r="C713" s="11"/>
      <c r="D713" s="5"/>
      <c r="E713" s="190"/>
      <c r="F713" s="14"/>
      <c r="G713" s="12">
        <f>E713*F713</f>
        <v>0</v>
      </c>
      <c r="H713" s="227"/>
      <c r="I713" s="12">
        <f>E713*H713</f>
        <v>0</v>
      </c>
      <c r="J713" s="200"/>
      <c r="K713" s="13">
        <f>E713*J713</f>
        <v>0</v>
      </c>
    </row>
    <row r="714" spans="1:11" ht="9.75" customHeight="1">
      <c r="A714" s="4">
        <f>A713+1</f>
        <v>357</v>
      </c>
      <c r="B714" s="11"/>
      <c r="C714" s="11"/>
      <c r="D714" s="5"/>
      <c r="E714" s="190"/>
      <c r="F714" s="14"/>
      <c r="G714" s="12">
        <f>E714*F714</f>
        <v>0</v>
      </c>
      <c r="H714" s="227"/>
      <c r="I714" s="12">
        <f>E714*H714</f>
        <v>0</v>
      </c>
      <c r="J714" s="200"/>
      <c r="K714" s="13">
        <f>E714*J714</f>
        <v>0</v>
      </c>
    </row>
    <row r="715" spans="1:11" ht="9.75" customHeight="1">
      <c r="A715" s="4">
        <f>A714+1</f>
        <v>358</v>
      </c>
      <c r="B715" s="11"/>
      <c r="C715" s="11"/>
      <c r="D715" s="5"/>
      <c r="E715" s="190"/>
      <c r="F715" s="14"/>
      <c r="G715" s="12">
        <f>E715*F715</f>
        <v>0</v>
      </c>
      <c r="H715" s="227"/>
      <c r="I715" s="12">
        <f>E715*H715</f>
        <v>0</v>
      </c>
      <c r="J715" s="200"/>
      <c r="K715" s="13">
        <f>E715*J715</f>
        <v>0</v>
      </c>
    </row>
    <row r="716" spans="1:11" ht="12.75" customHeight="1" thickBot="1">
      <c r="A716" s="161"/>
      <c r="B716" s="162">
        <v>43</v>
      </c>
      <c r="C716" s="162" t="s">
        <v>1644</v>
      </c>
      <c r="D716" s="163"/>
      <c r="E716" s="193"/>
      <c r="F716" s="164"/>
      <c r="G716" s="197">
        <f>SUM(G713:G715)</f>
        <v>0</v>
      </c>
      <c r="H716" s="229"/>
      <c r="I716" s="197">
        <f>SUM(I713:I715)</f>
        <v>0</v>
      </c>
      <c r="J716" s="203"/>
      <c r="K716" s="165">
        <f>SUM(K713:K715)</f>
        <v>0</v>
      </c>
    </row>
    <row r="717" spans="1:11" ht="12.75">
      <c r="A717" s="1"/>
      <c r="B717" s="1"/>
      <c r="C717" s="1"/>
      <c r="D717" s="1"/>
      <c r="E717" s="184"/>
      <c r="F717" s="1"/>
      <c r="G717" s="1"/>
      <c r="H717" s="217"/>
      <c r="I717" s="1"/>
      <c r="J717" s="171"/>
      <c r="K717" s="1"/>
    </row>
  </sheetData>
  <sheetProtection/>
  <printOptions horizontalCentered="1"/>
  <pageMargins left="0.5905511811023623" right="0.5905511811023623" top="0.984251968503937" bottom="0.984251968503937" header="0.5118110236220472" footer="0.5118110236220472"/>
  <pageSetup fitToHeight="8" horizontalDpi="300" verticalDpi="300" orientation="landscape" paperSize="9" scale="85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77"/>
  <sheetViews>
    <sheetView zoomScalePageLayoutView="0" workbookViewId="0" topLeftCell="A144">
      <selection activeCell="L163" sqref="L163"/>
    </sheetView>
  </sheetViews>
  <sheetFormatPr defaultColWidth="9.140625" defaultRowHeight="12.75"/>
  <sheetData>
    <row r="1" spans="1:3" ht="18.75">
      <c r="A1" s="234" t="s">
        <v>1021</v>
      </c>
      <c r="C1" s="235" t="s">
        <v>1022</v>
      </c>
    </row>
    <row r="2" ht="12.75">
      <c r="C2" t="s">
        <v>1023</v>
      </c>
    </row>
    <row r="3" ht="18.75">
      <c r="C3" s="235" t="s">
        <v>1024</v>
      </c>
    </row>
    <row r="5" spans="1:3" ht="18.75">
      <c r="A5" s="234" t="s">
        <v>1025</v>
      </c>
      <c r="C5" s="235" t="s">
        <v>1026</v>
      </c>
    </row>
    <row r="6" ht="18.75">
      <c r="C6" s="235" t="s">
        <v>1027</v>
      </c>
    </row>
    <row r="8" ht="23.25">
      <c r="B8" s="236" t="s">
        <v>1028</v>
      </c>
    </row>
    <row r="10" ht="23.25">
      <c r="B10" s="236" t="s">
        <v>1029</v>
      </c>
    </row>
    <row r="11" ht="12.75">
      <c r="B11" s="234" t="s">
        <v>1030</v>
      </c>
    </row>
    <row r="13" ht="12.75">
      <c r="A13" s="237" t="s">
        <v>1031</v>
      </c>
    </row>
    <row r="14" spans="1:9" ht="12.75">
      <c r="A14" s="238" t="s">
        <v>1032</v>
      </c>
      <c r="B14" s="239" t="s">
        <v>1033</v>
      </c>
      <c r="C14" s="239"/>
      <c r="D14" s="238" t="s">
        <v>1034</v>
      </c>
      <c r="E14" s="238" t="s">
        <v>1035</v>
      </c>
      <c r="F14" s="238" t="s">
        <v>1036</v>
      </c>
      <c r="G14" s="240" t="s">
        <v>1037</v>
      </c>
      <c r="H14" s="239"/>
      <c r="I14" s="241"/>
    </row>
    <row r="15" spans="1:9" ht="12.75">
      <c r="A15" s="238" t="s">
        <v>1038</v>
      </c>
      <c r="B15" s="239" t="s">
        <v>1039</v>
      </c>
      <c r="C15" s="239"/>
      <c r="D15" s="238" t="s">
        <v>1034</v>
      </c>
      <c r="E15" s="238" t="s">
        <v>1040</v>
      </c>
      <c r="F15" s="238" t="s">
        <v>1041</v>
      </c>
      <c r="G15" s="240" t="s">
        <v>1042</v>
      </c>
      <c r="H15" s="239"/>
      <c r="I15" s="241"/>
    </row>
    <row r="16" spans="1:9" ht="12.75">
      <c r="A16" s="238" t="s">
        <v>1043</v>
      </c>
      <c r="B16" s="239" t="s">
        <v>1044</v>
      </c>
      <c r="C16" s="239"/>
      <c r="D16" s="238" t="s">
        <v>1034</v>
      </c>
      <c r="E16" s="238" t="s">
        <v>1045</v>
      </c>
      <c r="F16" s="238" t="s">
        <v>1046</v>
      </c>
      <c r="G16" s="240" t="s">
        <v>1047</v>
      </c>
      <c r="H16" s="239"/>
      <c r="I16" s="241"/>
    </row>
    <row r="17" spans="1:9" ht="12.75">
      <c r="A17" s="238" t="s">
        <v>1048</v>
      </c>
      <c r="B17" s="239" t="s">
        <v>1044</v>
      </c>
      <c r="C17" s="239"/>
      <c r="D17" s="238" t="s">
        <v>1034</v>
      </c>
      <c r="E17" s="238" t="s">
        <v>1049</v>
      </c>
      <c r="F17" s="238" t="s">
        <v>1050</v>
      </c>
      <c r="G17" s="240" t="s">
        <v>1051</v>
      </c>
      <c r="H17" s="239"/>
      <c r="I17" s="241"/>
    </row>
    <row r="18" spans="1:9" ht="12.75">
      <c r="A18" s="238" t="s">
        <v>1052</v>
      </c>
      <c r="B18" s="239" t="s">
        <v>1044</v>
      </c>
      <c r="C18" s="239"/>
      <c r="D18" s="238" t="s">
        <v>1034</v>
      </c>
      <c r="E18" s="238" t="s">
        <v>1053</v>
      </c>
      <c r="F18" s="238" t="s">
        <v>1054</v>
      </c>
      <c r="G18" s="240" t="s">
        <v>1055</v>
      </c>
      <c r="H18" s="239"/>
      <c r="I18" s="241"/>
    </row>
    <row r="19" spans="1:9" ht="12.75">
      <c r="A19" s="238" t="s">
        <v>1056</v>
      </c>
      <c r="B19" s="239" t="s">
        <v>1057</v>
      </c>
      <c r="C19" s="239"/>
      <c r="D19" s="238" t="s">
        <v>1034</v>
      </c>
      <c r="E19" s="238" t="s">
        <v>1058</v>
      </c>
      <c r="F19" s="238" t="s">
        <v>1059</v>
      </c>
      <c r="G19" s="240" t="s">
        <v>1055</v>
      </c>
      <c r="H19" s="239"/>
      <c r="I19" s="241"/>
    </row>
    <row r="20" spans="1:9" ht="12.75">
      <c r="A20" s="238" t="s">
        <v>1060</v>
      </c>
      <c r="B20" s="239" t="s">
        <v>1061</v>
      </c>
      <c r="C20" s="239"/>
      <c r="D20" s="238" t="s">
        <v>1062</v>
      </c>
      <c r="E20" s="238" t="s">
        <v>1063</v>
      </c>
      <c r="F20" s="238" t="s">
        <v>1064</v>
      </c>
      <c r="G20" s="240" t="s">
        <v>1065</v>
      </c>
      <c r="H20" s="239"/>
      <c r="I20" s="241"/>
    </row>
    <row r="21" spans="1:9" ht="12.75">
      <c r="A21" s="238" t="s">
        <v>1066</v>
      </c>
      <c r="B21" s="239" t="s">
        <v>1067</v>
      </c>
      <c r="C21" s="239"/>
      <c r="D21" s="238" t="s">
        <v>1062</v>
      </c>
      <c r="E21" s="238" t="s">
        <v>1068</v>
      </c>
      <c r="F21" s="238" t="s">
        <v>1069</v>
      </c>
      <c r="G21" s="240" t="s">
        <v>1065</v>
      </c>
      <c r="H21" s="239"/>
      <c r="I21" s="241"/>
    </row>
    <row r="22" spans="1:9" ht="12.75">
      <c r="A22" s="238" t="s">
        <v>1070</v>
      </c>
      <c r="B22" s="239" t="s">
        <v>1071</v>
      </c>
      <c r="C22" s="239"/>
      <c r="D22" s="238" t="s">
        <v>1062</v>
      </c>
      <c r="E22" s="238" t="s">
        <v>1072</v>
      </c>
      <c r="F22" s="238" t="s">
        <v>1073</v>
      </c>
      <c r="G22" s="240" t="s">
        <v>1065</v>
      </c>
      <c r="H22" s="239"/>
      <c r="I22" s="241"/>
    </row>
    <row r="23" spans="1:9" ht="12.75">
      <c r="A23" s="238" t="s">
        <v>1074</v>
      </c>
      <c r="B23" s="239" t="s">
        <v>1075</v>
      </c>
      <c r="C23" s="239"/>
      <c r="D23" s="238" t="s">
        <v>1062</v>
      </c>
      <c r="E23" s="238" t="s">
        <v>1076</v>
      </c>
      <c r="F23" s="238" t="s">
        <v>1077</v>
      </c>
      <c r="G23" s="240" t="s">
        <v>1065</v>
      </c>
      <c r="H23" s="239"/>
      <c r="I23" s="241"/>
    </row>
    <row r="24" spans="1:9" ht="12.75">
      <c r="A24" s="238" t="s">
        <v>1078</v>
      </c>
      <c r="B24" s="239" t="s">
        <v>1079</v>
      </c>
      <c r="C24" s="239"/>
      <c r="D24" s="238" t="s">
        <v>1062</v>
      </c>
      <c r="E24" s="238" t="s">
        <v>1080</v>
      </c>
      <c r="F24" s="238" t="s">
        <v>1081</v>
      </c>
      <c r="G24" s="240" t="s">
        <v>1065</v>
      </c>
      <c r="H24" s="239"/>
      <c r="I24" s="241"/>
    </row>
    <row r="25" spans="1:9" ht="12.75">
      <c r="A25" s="238" t="s">
        <v>1082</v>
      </c>
      <c r="B25" s="239" t="s">
        <v>1083</v>
      </c>
      <c r="C25" s="239"/>
      <c r="D25" s="238" t="s">
        <v>1062</v>
      </c>
      <c r="E25" s="238" t="s">
        <v>1084</v>
      </c>
      <c r="F25" s="238" t="s">
        <v>1085</v>
      </c>
      <c r="G25" s="240" t="s">
        <v>1065</v>
      </c>
      <c r="H25" s="239"/>
      <c r="I25" s="241"/>
    </row>
    <row r="26" spans="1:9" ht="12.75">
      <c r="A26" s="238" t="s">
        <v>1086</v>
      </c>
      <c r="B26" s="239" t="s">
        <v>1087</v>
      </c>
      <c r="C26" s="239"/>
      <c r="D26" s="238" t="s">
        <v>1062</v>
      </c>
      <c r="E26" s="238" t="s">
        <v>1080</v>
      </c>
      <c r="F26" s="238" t="s">
        <v>1088</v>
      </c>
      <c r="G26" s="240" t="s">
        <v>1065</v>
      </c>
      <c r="H26" s="239"/>
      <c r="I26" s="241"/>
    </row>
    <row r="27" spans="1:9" ht="12.75">
      <c r="A27" s="238" t="s">
        <v>1089</v>
      </c>
      <c r="B27" s="239" t="s">
        <v>1090</v>
      </c>
      <c r="C27" s="239"/>
      <c r="D27" s="238" t="s">
        <v>1062</v>
      </c>
      <c r="E27" s="238" t="s">
        <v>1091</v>
      </c>
      <c r="F27" s="238" t="s">
        <v>1092</v>
      </c>
      <c r="G27" s="240" t="s">
        <v>1065</v>
      </c>
      <c r="H27" s="239"/>
      <c r="I27" s="241"/>
    </row>
    <row r="28" spans="1:9" ht="12.75">
      <c r="A28" s="238" t="s">
        <v>1093</v>
      </c>
      <c r="B28" s="239" t="s">
        <v>1094</v>
      </c>
      <c r="C28" s="239"/>
      <c r="D28" s="238" t="s">
        <v>1034</v>
      </c>
      <c r="E28" s="238" t="s">
        <v>1095</v>
      </c>
      <c r="F28" s="238" t="s">
        <v>1096</v>
      </c>
      <c r="G28" s="240" t="s">
        <v>1042</v>
      </c>
      <c r="H28" s="239"/>
      <c r="I28" s="241"/>
    </row>
    <row r="29" spans="1:9" ht="12.75">
      <c r="A29" s="238" t="s">
        <v>1097</v>
      </c>
      <c r="B29" s="239" t="s">
        <v>1098</v>
      </c>
      <c r="C29" s="239"/>
      <c r="D29" s="238" t="s">
        <v>1062</v>
      </c>
      <c r="E29" s="238" t="s">
        <v>1099</v>
      </c>
      <c r="F29" s="238" t="s">
        <v>1100</v>
      </c>
      <c r="G29" s="240" t="s">
        <v>1101</v>
      </c>
      <c r="H29" s="239"/>
      <c r="I29" s="241"/>
    </row>
    <row r="30" spans="1:9" ht="12.75">
      <c r="A30" s="238" t="s">
        <v>1162</v>
      </c>
      <c r="B30" s="239" t="s">
        <v>1163</v>
      </c>
      <c r="C30" s="239"/>
      <c r="D30" s="238" t="s">
        <v>1164</v>
      </c>
      <c r="E30" s="238" t="s">
        <v>1165</v>
      </c>
      <c r="F30" s="238" t="s">
        <v>1166</v>
      </c>
      <c r="G30" s="240" t="s">
        <v>1167</v>
      </c>
      <c r="H30" s="239"/>
      <c r="I30" s="241"/>
    </row>
    <row r="31" spans="1:9" ht="12.75">
      <c r="A31" s="238" t="s">
        <v>1168</v>
      </c>
      <c r="B31" s="239" t="s">
        <v>1169</v>
      </c>
      <c r="C31" s="239"/>
      <c r="D31" s="238" t="s">
        <v>1164</v>
      </c>
      <c r="E31" s="238" t="s">
        <v>1170</v>
      </c>
      <c r="F31" s="238" t="s">
        <v>1171</v>
      </c>
      <c r="G31" s="240" t="s">
        <v>1172</v>
      </c>
      <c r="H31" s="239"/>
      <c r="I31" s="241"/>
    </row>
    <row r="32" spans="1:9" ht="12.75">
      <c r="A32" s="238" t="s">
        <v>1173</v>
      </c>
      <c r="B32" s="239" t="s">
        <v>1174</v>
      </c>
      <c r="C32" s="239"/>
      <c r="D32" s="238" t="s">
        <v>1034</v>
      </c>
      <c r="E32" s="238" t="s">
        <v>1072</v>
      </c>
      <c r="F32" s="238" t="s">
        <v>1175</v>
      </c>
      <c r="G32" s="240" t="s">
        <v>1176</v>
      </c>
      <c r="H32" s="239"/>
      <c r="I32" s="241"/>
    </row>
    <row r="33" spans="1:9" ht="12.75">
      <c r="A33" s="238" t="s">
        <v>1177</v>
      </c>
      <c r="B33" s="239" t="s">
        <v>1178</v>
      </c>
      <c r="C33" s="239"/>
      <c r="D33" s="238" t="s">
        <v>1034</v>
      </c>
      <c r="E33" s="238" t="s">
        <v>1179</v>
      </c>
      <c r="F33" s="238" t="s">
        <v>1180</v>
      </c>
      <c r="G33" s="240" t="s">
        <v>1037</v>
      </c>
      <c r="H33" s="239"/>
      <c r="I33" s="241"/>
    </row>
    <row r="34" spans="1:9" ht="12.75">
      <c r="A34" s="238" t="s">
        <v>1181</v>
      </c>
      <c r="B34" s="239" t="s">
        <v>1182</v>
      </c>
      <c r="C34" s="239"/>
      <c r="D34" s="238" t="s">
        <v>1062</v>
      </c>
      <c r="E34" s="238" t="s">
        <v>1183</v>
      </c>
      <c r="F34" s="238" t="s">
        <v>1184</v>
      </c>
      <c r="G34" s="240" t="s">
        <v>1185</v>
      </c>
      <c r="H34" s="239"/>
      <c r="I34" s="241"/>
    </row>
    <row r="36" ht="12.75">
      <c r="A36" s="237" t="s">
        <v>1031</v>
      </c>
    </row>
    <row r="37" spans="1:9" ht="12.75">
      <c r="A37" s="238" t="s">
        <v>1186</v>
      </c>
      <c r="B37" s="239" t="s">
        <v>1039</v>
      </c>
      <c r="C37" s="239"/>
      <c r="D37" s="238" t="s">
        <v>1034</v>
      </c>
      <c r="E37" s="238" t="s">
        <v>1187</v>
      </c>
      <c r="F37" s="238" t="s">
        <v>1188</v>
      </c>
      <c r="G37" s="240" t="s">
        <v>1167</v>
      </c>
      <c r="H37" s="239"/>
      <c r="I37" s="241"/>
    </row>
    <row r="38" spans="1:9" ht="12.75">
      <c r="A38" s="238" t="s">
        <v>1189</v>
      </c>
      <c r="B38" s="239" t="s">
        <v>1190</v>
      </c>
      <c r="C38" s="239"/>
      <c r="D38" s="238" t="s">
        <v>1034</v>
      </c>
      <c r="E38" s="238" t="s">
        <v>1191</v>
      </c>
      <c r="F38" s="238" t="s">
        <v>1192</v>
      </c>
      <c r="G38" s="240" t="s">
        <v>1193</v>
      </c>
      <c r="H38" s="239"/>
      <c r="I38" s="241"/>
    </row>
    <row r="39" spans="1:9" ht="12.75">
      <c r="A39" s="238" t="s">
        <v>1194</v>
      </c>
      <c r="B39" s="239" t="s">
        <v>1195</v>
      </c>
      <c r="C39" s="239"/>
      <c r="D39" s="238" t="s">
        <v>1034</v>
      </c>
      <c r="E39" s="238" t="s">
        <v>1063</v>
      </c>
      <c r="F39" s="238" t="s">
        <v>1196</v>
      </c>
      <c r="G39" s="240" t="s">
        <v>1172</v>
      </c>
      <c r="H39" s="239"/>
      <c r="I39" s="241"/>
    </row>
    <row r="40" spans="1:9" ht="12.75">
      <c r="A40" s="238" t="s">
        <v>1197</v>
      </c>
      <c r="B40" s="239" t="s">
        <v>1198</v>
      </c>
      <c r="C40" s="239"/>
      <c r="D40" s="238" t="s">
        <v>1034</v>
      </c>
      <c r="E40" s="238" t="s">
        <v>1199</v>
      </c>
      <c r="F40" s="238" t="s">
        <v>1200</v>
      </c>
      <c r="G40" s="240" t="s">
        <v>1201</v>
      </c>
      <c r="H40" s="239"/>
      <c r="I40" s="241"/>
    </row>
    <row r="41" spans="1:9" ht="12.75">
      <c r="A41" s="238" t="s">
        <v>1202</v>
      </c>
      <c r="B41" s="239" t="s">
        <v>1169</v>
      </c>
      <c r="C41" s="239"/>
      <c r="D41" s="238" t="s">
        <v>1062</v>
      </c>
      <c r="E41" s="238" t="s">
        <v>1203</v>
      </c>
      <c r="F41" s="238" t="s">
        <v>1204</v>
      </c>
      <c r="G41" s="240" t="s">
        <v>1172</v>
      </c>
      <c r="H41" s="239"/>
      <c r="I41" s="241"/>
    </row>
    <row r="42" spans="1:9" ht="12.75">
      <c r="A42" s="238" t="s">
        <v>1205</v>
      </c>
      <c r="B42" s="239" t="s">
        <v>1071</v>
      </c>
      <c r="C42" s="239"/>
      <c r="D42" s="238" t="s">
        <v>1062</v>
      </c>
      <c r="E42" s="238" t="s">
        <v>1053</v>
      </c>
      <c r="F42" s="238" t="s">
        <v>1206</v>
      </c>
      <c r="G42" s="240" t="s">
        <v>1065</v>
      </c>
      <c r="H42" s="239"/>
      <c r="I42" s="241"/>
    </row>
    <row r="43" spans="1:9" ht="12.75">
      <c r="A43" s="238" t="s">
        <v>1207</v>
      </c>
      <c r="B43" s="239" t="s">
        <v>1075</v>
      </c>
      <c r="C43" s="239"/>
      <c r="D43" s="238" t="s">
        <v>1062</v>
      </c>
      <c r="E43" s="238" t="s">
        <v>1080</v>
      </c>
      <c r="F43" s="238" t="s">
        <v>1208</v>
      </c>
      <c r="G43" s="240" t="s">
        <v>1065</v>
      </c>
      <c r="H43" s="239"/>
      <c r="I43" s="241"/>
    </row>
    <row r="44" spans="1:9" ht="12.75">
      <c r="A44" s="238" t="s">
        <v>1209</v>
      </c>
      <c r="B44" s="239" t="s">
        <v>1087</v>
      </c>
      <c r="C44" s="239"/>
      <c r="D44" s="238" t="s">
        <v>1062</v>
      </c>
      <c r="E44" s="238" t="s">
        <v>1080</v>
      </c>
      <c r="F44" s="238" t="s">
        <v>1208</v>
      </c>
      <c r="G44" s="240" t="s">
        <v>1065</v>
      </c>
      <c r="H44" s="239"/>
      <c r="I44" s="241"/>
    </row>
    <row r="45" spans="1:9" ht="12.75">
      <c r="A45" s="238" t="s">
        <v>1210</v>
      </c>
      <c r="B45" s="239" t="s">
        <v>1079</v>
      </c>
      <c r="C45" s="239"/>
      <c r="D45" s="238" t="s">
        <v>1062</v>
      </c>
      <c r="E45" s="238" t="s">
        <v>1211</v>
      </c>
      <c r="F45" s="238" t="s">
        <v>1088</v>
      </c>
      <c r="G45" s="240" t="s">
        <v>1065</v>
      </c>
      <c r="H45" s="239"/>
      <c r="I45" s="241"/>
    </row>
    <row r="46" spans="1:9" ht="12.75">
      <c r="A46" s="238" t="s">
        <v>1212</v>
      </c>
      <c r="B46" s="239" t="s">
        <v>1083</v>
      </c>
      <c r="C46" s="239"/>
      <c r="D46" s="238" t="s">
        <v>1062</v>
      </c>
      <c r="E46" s="238" t="s">
        <v>1084</v>
      </c>
      <c r="F46" s="238" t="s">
        <v>1213</v>
      </c>
      <c r="G46" s="240" t="s">
        <v>1065</v>
      </c>
      <c r="H46" s="239"/>
      <c r="I46" s="241"/>
    </row>
    <row r="47" spans="1:9" ht="12.75">
      <c r="A47" s="238" t="s">
        <v>1214</v>
      </c>
      <c r="B47" s="239" t="s">
        <v>1215</v>
      </c>
      <c r="C47" s="239"/>
      <c r="D47" s="238" t="s">
        <v>1034</v>
      </c>
      <c r="E47" s="238" t="s">
        <v>1216</v>
      </c>
      <c r="F47" s="238" t="s">
        <v>1217</v>
      </c>
      <c r="G47" s="240" t="s">
        <v>1218</v>
      </c>
      <c r="H47" s="239"/>
      <c r="I47" s="241"/>
    </row>
    <row r="48" spans="1:9" ht="12.75">
      <c r="A48" s="238" t="s">
        <v>1219</v>
      </c>
      <c r="B48" s="239" t="s">
        <v>1057</v>
      </c>
      <c r="C48" s="239"/>
      <c r="D48" s="238" t="s">
        <v>1034</v>
      </c>
      <c r="E48" s="238" t="s">
        <v>1220</v>
      </c>
      <c r="F48" s="238" t="s">
        <v>1221</v>
      </c>
      <c r="G48" s="240" t="s">
        <v>1172</v>
      </c>
      <c r="H48" s="239"/>
      <c r="I48" s="241"/>
    </row>
    <row r="50" spans="1:3" ht="18.75">
      <c r="A50" s="234" t="s">
        <v>1021</v>
      </c>
      <c r="C50" s="235" t="s">
        <v>1022</v>
      </c>
    </row>
    <row r="51" ht="12.75">
      <c r="C51" t="s">
        <v>1023</v>
      </c>
    </row>
    <row r="52" ht="18.75">
      <c r="C52" s="235" t="s">
        <v>1024</v>
      </c>
    </row>
    <row r="54" spans="1:3" ht="18.75">
      <c r="A54" s="234" t="s">
        <v>1025</v>
      </c>
      <c r="C54" s="235" t="s">
        <v>1026</v>
      </c>
    </row>
    <row r="55" ht="18.75">
      <c r="C55" s="235" t="s">
        <v>1027</v>
      </c>
    </row>
    <row r="57" ht="23.25">
      <c r="B57" s="236" t="s">
        <v>1028</v>
      </c>
    </row>
    <row r="59" ht="23.25">
      <c r="B59" s="236" t="s">
        <v>1222</v>
      </c>
    </row>
    <row r="63" spans="1:9" ht="12.75">
      <c r="A63" s="234" t="s">
        <v>1223</v>
      </c>
      <c r="D63" s="242" t="s">
        <v>1224</v>
      </c>
      <c r="H63" s="243">
        <f>SUM(I95)</f>
        <v>0</v>
      </c>
      <c r="I63" s="244" t="s">
        <v>1225</v>
      </c>
    </row>
    <row r="64" spans="4:9" ht="12.75">
      <c r="D64" s="242" t="s">
        <v>1226</v>
      </c>
      <c r="H64" s="243">
        <f>SUM(I117)</f>
        <v>0</v>
      </c>
      <c r="I64" s="244" t="s">
        <v>1225</v>
      </c>
    </row>
    <row r="65" spans="4:9" ht="12.75">
      <c r="D65" s="242" t="s">
        <v>1227</v>
      </c>
      <c r="H65" s="243">
        <f>SUM(I141)</f>
        <v>0</v>
      </c>
      <c r="I65" s="244" t="s">
        <v>1225</v>
      </c>
    </row>
    <row r="66" spans="4:9" ht="12.75">
      <c r="D66" s="242" t="s">
        <v>1228</v>
      </c>
      <c r="H66" s="243">
        <f>SUM(I162)</f>
        <v>0</v>
      </c>
      <c r="I66" s="244" t="s">
        <v>1225</v>
      </c>
    </row>
    <row r="67" spans="4:9" ht="12.75">
      <c r="D67" s="242" t="s">
        <v>1230</v>
      </c>
      <c r="H67" s="243">
        <f>SUM(I174)</f>
        <v>0</v>
      </c>
      <c r="I67" s="244" t="s">
        <v>1225</v>
      </c>
    </row>
    <row r="68" spans="4:9" ht="12.75">
      <c r="D68" s="242" t="s">
        <v>1229</v>
      </c>
      <c r="H68" s="396">
        <f>SUM(I177)</f>
        <v>0</v>
      </c>
      <c r="I68" s="244" t="s">
        <v>1225</v>
      </c>
    </row>
    <row r="71" spans="2:9" ht="12.75">
      <c r="B71" s="234" t="s">
        <v>1231</v>
      </c>
      <c r="C71" s="234"/>
      <c r="H71" s="243">
        <f>SUM(H63:H70)</f>
        <v>0</v>
      </c>
      <c r="I71" s="243" t="s">
        <v>1225</v>
      </c>
    </row>
    <row r="74" ht="12.75">
      <c r="A74" s="234" t="s">
        <v>1232</v>
      </c>
    </row>
    <row r="75" spans="1:3" ht="12.75">
      <c r="A75" s="238">
        <v>1</v>
      </c>
      <c r="B75" s="240" t="s">
        <v>1233</v>
      </c>
      <c r="C75" s="241"/>
    </row>
    <row r="76" spans="2:9" ht="12.75">
      <c r="B76" s="240" t="s">
        <v>1234</v>
      </c>
      <c r="C76" s="239"/>
      <c r="D76" s="239"/>
      <c r="E76" s="241"/>
      <c r="F76" s="238" t="s">
        <v>1235</v>
      </c>
      <c r="G76" s="238">
        <v>1</v>
      </c>
      <c r="H76" s="238">
        <v>0</v>
      </c>
      <c r="I76" s="238">
        <f>PRODUCT(G76:H76)</f>
        <v>0</v>
      </c>
    </row>
    <row r="77" spans="1:5" ht="12.75">
      <c r="A77" s="238">
        <v>2</v>
      </c>
      <c r="B77" s="240" t="s">
        <v>1236</v>
      </c>
      <c r="C77" s="239"/>
      <c r="D77" s="239"/>
      <c r="E77" s="241"/>
    </row>
    <row r="78" spans="2:9" ht="12.75">
      <c r="B78" s="240" t="s">
        <v>1237</v>
      </c>
      <c r="C78" s="239"/>
      <c r="D78" s="239"/>
      <c r="E78" s="241"/>
      <c r="F78" s="238" t="s">
        <v>1235</v>
      </c>
      <c r="G78" s="238">
        <v>1</v>
      </c>
      <c r="H78" s="238">
        <v>0</v>
      </c>
      <c r="I78" s="238">
        <f>PRODUCT(G78:H78)</f>
        <v>0</v>
      </c>
    </row>
    <row r="79" spans="1:4" ht="12.75">
      <c r="A79" s="238">
        <v>3</v>
      </c>
      <c r="B79" s="240" t="s">
        <v>1236</v>
      </c>
      <c r="C79" s="239"/>
      <c r="D79" s="241"/>
    </row>
    <row r="80" spans="2:9" ht="12.75">
      <c r="B80" s="240" t="s">
        <v>1238</v>
      </c>
      <c r="C80" s="239"/>
      <c r="D80" s="239"/>
      <c r="E80" s="241"/>
      <c r="F80" s="238" t="s">
        <v>1235</v>
      </c>
      <c r="G80" s="238">
        <v>1</v>
      </c>
      <c r="H80" s="238">
        <v>0</v>
      </c>
      <c r="I80" s="238">
        <f>PRODUCT(G80:H80)</f>
        <v>0</v>
      </c>
    </row>
    <row r="81" spans="1:4" ht="12.75">
      <c r="A81" s="238">
        <v>4</v>
      </c>
      <c r="B81" s="240" t="s">
        <v>1236</v>
      </c>
      <c r="C81" s="239"/>
      <c r="D81" s="241"/>
    </row>
    <row r="82" spans="2:9" ht="12.75">
      <c r="B82" s="240" t="s">
        <v>1239</v>
      </c>
      <c r="C82" s="239"/>
      <c r="D82" s="239"/>
      <c r="E82" s="241"/>
      <c r="F82" s="238" t="s">
        <v>1235</v>
      </c>
      <c r="G82" s="238">
        <v>1</v>
      </c>
      <c r="H82" s="238">
        <v>0</v>
      </c>
      <c r="I82" s="238">
        <f>PRODUCT(G82:H82)</f>
        <v>0</v>
      </c>
    </row>
    <row r="83" spans="1:4" ht="12.75">
      <c r="A83" s="238">
        <v>5</v>
      </c>
      <c r="B83" s="240" t="s">
        <v>1236</v>
      </c>
      <c r="C83" s="239"/>
      <c r="D83" s="241"/>
    </row>
    <row r="84" spans="2:9" ht="12.75">
      <c r="B84" s="240" t="s">
        <v>1240</v>
      </c>
      <c r="C84" s="239"/>
      <c r="D84" s="239"/>
      <c r="E84" s="241"/>
      <c r="F84" s="238" t="s">
        <v>1235</v>
      </c>
      <c r="G84" s="238">
        <v>1</v>
      </c>
      <c r="H84" s="238">
        <v>0</v>
      </c>
      <c r="I84" s="238">
        <f>PRODUCT(G84:H84)</f>
        <v>0</v>
      </c>
    </row>
    <row r="85" spans="1:4" ht="12.75">
      <c r="A85" s="238">
        <v>6</v>
      </c>
      <c r="B85" s="240" t="s">
        <v>1236</v>
      </c>
      <c r="C85" s="239"/>
      <c r="D85" s="241"/>
    </row>
    <row r="86" spans="2:9" ht="12.75">
      <c r="B86" s="240" t="s">
        <v>1243</v>
      </c>
      <c r="C86" s="239"/>
      <c r="D86" s="239"/>
      <c r="E86" s="241"/>
      <c r="F86" s="238" t="s">
        <v>1235</v>
      </c>
      <c r="G86" s="238">
        <v>1</v>
      </c>
      <c r="H86" s="238">
        <v>0</v>
      </c>
      <c r="I86" s="238">
        <f>PRODUCT(G86:H86)</f>
        <v>0</v>
      </c>
    </row>
    <row r="87" spans="1:4" ht="12.75">
      <c r="A87" s="238">
        <v>7</v>
      </c>
      <c r="B87" s="240" t="s">
        <v>1236</v>
      </c>
      <c r="C87" s="239"/>
      <c r="D87" s="241"/>
    </row>
    <row r="88" spans="2:9" ht="12.75">
      <c r="B88" s="240" t="s">
        <v>1244</v>
      </c>
      <c r="C88" s="239"/>
      <c r="D88" s="239"/>
      <c r="E88" s="241"/>
      <c r="F88" s="238" t="s">
        <v>1235</v>
      </c>
      <c r="G88" s="238">
        <v>1</v>
      </c>
      <c r="H88" s="238">
        <v>0</v>
      </c>
      <c r="I88" s="238">
        <f>PRODUCT(G88:H88)</f>
        <v>0</v>
      </c>
    </row>
    <row r="89" spans="1:4" ht="12.75">
      <c r="A89" s="238">
        <v>8</v>
      </c>
      <c r="B89" s="240" t="s">
        <v>1236</v>
      </c>
      <c r="C89" s="239"/>
      <c r="D89" s="241"/>
    </row>
    <row r="90" spans="2:9" ht="12.75">
      <c r="B90" s="240" t="s">
        <v>1441</v>
      </c>
      <c r="C90" s="239"/>
      <c r="D90" s="239"/>
      <c r="E90" s="241"/>
      <c r="F90" s="238" t="s">
        <v>925</v>
      </c>
      <c r="G90" s="238">
        <v>2</v>
      </c>
      <c r="H90" s="238">
        <v>0</v>
      </c>
      <c r="I90" s="238">
        <f>PRODUCT(G90:H90)</f>
        <v>0</v>
      </c>
    </row>
    <row r="91" spans="1:4" ht="12.75">
      <c r="A91" s="238">
        <v>9</v>
      </c>
      <c r="B91" s="240" t="s">
        <v>1442</v>
      </c>
      <c r="C91" s="239"/>
      <c r="D91" s="241"/>
    </row>
    <row r="92" spans="2:9" ht="12.75">
      <c r="B92" s="240" t="s">
        <v>1443</v>
      </c>
      <c r="C92" s="239"/>
      <c r="D92" s="239"/>
      <c r="E92" s="241"/>
      <c r="F92" s="238" t="s">
        <v>1684</v>
      </c>
      <c r="G92" s="238">
        <v>0.243</v>
      </c>
      <c r="H92" s="238">
        <v>0</v>
      </c>
      <c r="I92" s="238">
        <f>PRODUCT(G92:H92)</f>
        <v>0</v>
      </c>
    </row>
    <row r="93" spans="1:4" ht="12.75">
      <c r="A93" s="238">
        <v>10</v>
      </c>
      <c r="B93" s="240" t="s">
        <v>1444</v>
      </c>
      <c r="C93" s="239"/>
      <c r="D93" s="241"/>
    </row>
    <row r="94" spans="2:9" ht="12.75">
      <c r="B94" s="240" t="s">
        <v>1445</v>
      </c>
      <c r="C94" s="239"/>
      <c r="D94" s="239"/>
      <c r="E94" s="241"/>
      <c r="F94" s="238" t="s">
        <v>1684</v>
      </c>
      <c r="G94" s="238">
        <v>0.243</v>
      </c>
      <c r="H94" s="238">
        <v>0</v>
      </c>
      <c r="I94" s="238">
        <f>PRODUCT(G94:H94)</f>
        <v>0</v>
      </c>
    </row>
    <row r="95" spans="1:9" ht="12.75">
      <c r="A95" s="245"/>
      <c r="B95" s="246" t="s">
        <v>1446</v>
      </c>
      <c r="C95" s="247"/>
      <c r="D95" s="247"/>
      <c r="E95" s="247"/>
      <c r="F95" s="247"/>
      <c r="G95" s="247"/>
      <c r="H95" s="247"/>
      <c r="I95" s="248">
        <f>SUM(I76:I94)</f>
        <v>0</v>
      </c>
    </row>
    <row r="97" spans="1:3" ht="12.75">
      <c r="A97" s="238">
        <v>11</v>
      </c>
      <c r="B97" s="240" t="s">
        <v>1447</v>
      </c>
      <c r="C97" s="241"/>
    </row>
    <row r="98" spans="2:9" ht="12.75">
      <c r="B98" s="240" t="s">
        <v>1448</v>
      </c>
      <c r="C98" s="239"/>
      <c r="D98" s="239"/>
      <c r="E98" s="241"/>
      <c r="F98" s="238" t="s">
        <v>1777</v>
      </c>
      <c r="G98" s="238">
        <v>120</v>
      </c>
      <c r="H98" s="238">
        <v>0</v>
      </c>
      <c r="I98" s="238">
        <f>PRODUCT(G98:H98)</f>
        <v>0</v>
      </c>
    </row>
    <row r="99" spans="1:3" ht="12.75">
      <c r="A99" s="238">
        <v>12</v>
      </c>
      <c r="B99" s="240" t="s">
        <v>1449</v>
      </c>
      <c r="C99" s="241"/>
    </row>
    <row r="100" spans="2:9" ht="12.75">
      <c r="B100" s="240" t="s">
        <v>1450</v>
      </c>
      <c r="C100" s="239"/>
      <c r="D100" s="239"/>
      <c r="E100" s="241"/>
      <c r="F100" s="238" t="s">
        <v>1777</v>
      </c>
      <c r="G100" s="238">
        <v>102</v>
      </c>
      <c r="H100" s="238">
        <v>0</v>
      </c>
      <c r="I100" s="238">
        <f>PRODUCT(G100:H100)</f>
        <v>0</v>
      </c>
    </row>
    <row r="101" spans="1:3" ht="12.75">
      <c r="A101" s="238">
        <v>13</v>
      </c>
      <c r="B101" s="240" t="s">
        <v>1451</v>
      </c>
      <c r="C101" s="241"/>
    </row>
    <row r="102" spans="2:9" ht="12.75">
      <c r="B102" s="240" t="s">
        <v>1452</v>
      </c>
      <c r="C102" s="239"/>
      <c r="D102" s="239"/>
      <c r="E102" s="241"/>
      <c r="F102" s="238" t="s">
        <v>1777</v>
      </c>
      <c r="G102" s="238">
        <v>80</v>
      </c>
      <c r="H102" s="238">
        <v>0</v>
      </c>
      <c r="I102" s="238">
        <f>PRODUCT(G102:H102)</f>
        <v>0</v>
      </c>
    </row>
    <row r="103" spans="1:3" ht="12.75">
      <c r="A103" s="238">
        <v>14</v>
      </c>
      <c r="B103" s="240" t="s">
        <v>1453</v>
      </c>
      <c r="C103" s="241"/>
    </row>
    <row r="104" spans="2:9" ht="12.75">
      <c r="B104" s="240" t="s">
        <v>1454</v>
      </c>
      <c r="C104" s="239"/>
      <c r="D104" s="239"/>
      <c r="E104" s="241"/>
      <c r="F104" s="238" t="s">
        <v>1777</v>
      </c>
      <c r="G104" s="238">
        <v>120</v>
      </c>
      <c r="H104" s="238">
        <v>0</v>
      </c>
      <c r="I104" s="238">
        <f>PRODUCT(G104:H104)</f>
        <v>0</v>
      </c>
    </row>
    <row r="105" spans="1:3" ht="12.75">
      <c r="A105" s="238">
        <v>15</v>
      </c>
      <c r="B105" s="240" t="s">
        <v>1455</v>
      </c>
      <c r="C105" s="241"/>
    </row>
    <row r="106" spans="2:9" ht="12.75">
      <c r="B106" s="240" t="s">
        <v>1456</v>
      </c>
      <c r="C106" s="239"/>
      <c r="D106" s="239"/>
      <c r="E106" s="241"/>
      <c r="F106" s="238" t="s">
        <v>1777</v>
      </c>
      <c r="G106" s="238">
        <v>102</v>
      </c>
      <c r="H106" s="238">
        <v>0</v>
      </c>
      <c r="I106" s="238">
        <f>PRODUCT(G106:H106)</f>
        <v>0</v>
      </c>
    </row>
    <row r="107" spans="1:3" ht="12.75">
      <c r="A107" s="238">
        <v>16</v>
      </c>
      <c r="B107" s="240" t="s">
        <v>1457</v>
      </c>
      <c r="C107" s="241"/>
    </row>
    <row r="108" spans="2:9" ht="12.75">
      <c r="B108" s="240" t="s">
        <v>1458</v>
      </c>
      <c r="C108" s="239"/>
      <c r="D108" s="239"/>
      <c r="E108" s="241"/>
      <c r="F108" s="238" t="s">
        <v>1777</v>
      </c>
      <c r="G108" s="238">
        <v>80</v>
      </c>
      <c r="H108" s="238">
        <v>0</v>
      </c>
      <c r="I108" s="238">
        <f>PRODUCT(G108:H108)</f>
        <v>0</v>
      </c>
    </row>
    <row r="109" spans="1:3" ht="12.75">
      <c r="A109" s="238">
        <v>17</v>
      </c>
      <c r="B109" s="240" t="s">
        <v>1459</v>
      </c>
      <c r="C109" s="241"/>
    </row>
    <row r="110" spans="2:9" ht="12.75">
      <c r="B110" s="240" t="s">
        <v>1460</v>
      </c>
      <c r="C110" s="239"/>
      <c r="D110" s="239"/>
      <c r="E110" s="241"/>
      <c r="F110" s="238" t="s">
        <v>1461</v>
      </c>
      <c r="G110" s="238">
        <v>30</v>
      </c>
      <c r="H110" s="238">
        <v>0</v>
      </c>
      <c r="I110" s="238">
        <f>PRODUCT(G110:H110)</f>
        <v>0</v>
      </c>
    </row>
    <row r="111" spans="1:3" ht="12.75">
      <c r="A111" s="238">
        <v>18</v>
      </c>
      <c r="B111" s="240" t="s">
        <v>1462</v>
      </c>
      <c r="C111" s="241"/>
    </row>
    <row r="112" spans="2:9" ht="12.75">
      <c r="B112" s="240" t="s">
        <v>1463</v>
      </c>
      <c r="C112" s="239"/>
      <c r="D112" s="239"/>
      <c r="E112" s="241"/>
      <c r="F112" s="238" t="s">
        <v>1777</v>
      </c>
      <c r="G112" s="238">
        <v>302</v>
      </c>
      <c r="H112" s="238">
        <v>0</v>
      </c>
      <c r="I112" s="238">
        <f>PRODUCT(G112:H112)</f>
        <v>0</v>
      </c>
    </row>
    <row r="113" spans="1:4" ht="12.75">
      <c r="A113" s="238">
        <v>19</v>
      </c>
      <c r="B113" s="240" t="s">
        <v>1464</v>
      </c>
      <c r="C113" s="239"/>
      <c r="D113" s="241"/>
    </row>
    <row r="114" spans="2:9" ht="12.75">
      <c r="B114" s="240" t="s">
        <v>1443</v>
      </c>
      <c r="C114" s="239"/>
      <c r="D114" s="239"/>
      <c r="E114" s="241"/>
      <c r="F114" s="238" t="s">
        <v>1684</v>
      </c>
      <c r="G114" s="238">
        <v>1.056</v>
      </c>
      <c r="H114" s="238">
        <v>0</v>
      </c>
      <c r="I114" s="238">
        <f>PRODUCT(G114:H114)</f>
        <v>0</v>
      </c>
    </row>
    <row r="115" spans="1:4" ht="12.75">
      <c r="A115" s="238">
        <v>20</v>
      </c>
      <c r="B115" s="240" t="s">
        <v>1465</v>
      </c>
      <c r="C115" s="239"/>
      <c r="D115" s="241"/>
    </row>
    <row r="116" spans="2:9" ht="12.75">
      <c r="B116" s="240" t="s">
        <v>1445</v>
      </c>
      <c r="C116" s="239"/>
      <c r="D116" s="239"/>
      <c r="E116" s="241"/>
      <c r="F116" s="238" t="s">
        <v>1684</v>
      </c>
      <c r="G116" s="238">
        <v>1.056</v>
      </c>
      <c r="H116" s="238">
        <v>0</v>
      </c>
      <c r="I116" s="238">
        <f>PRODUCT(G116:H116)</f>
        <v>0</v>
      </c>
    </row>
    <row r="117" spans="1:9" ht="12.75">
      <c r="A117" s="245"/>
      <c r="B117" s="246" t="s">
        <v>1466</v>
      </c>
      <c r="C117" s="247"/>
      <c r="D117" s="247"/>
      <c r="E117" s="247"/>
      <c r="F117" s="247"/>
      <c r="G117" s="247"/>
      <c r="H117" s="247"/>
      <c r="I117" s="248">
        <f>SUM(I98:I116)</f>
        <v>0</v>
      </c>
    </row>
    <row r="119" spans="1:3" ht="12.75">
      <c r="A119" s="238">
        <v>21</v>
      </c>
      <c r="B119" s="240" t="s">
        <v>1467</v>
      </c>
      <c r="C119" s="241"/>
    </row>
    <row r="120" spans="2:9" ht="12.75">
      <c r="B120" s="240" t="s">
        <v>1468</v>
      </c>
      <c r="C120" s="239"/>
      <c r="D120" s="239"/>
      <c r="E120" s="241"/>
      <c r="F120" s="238" t="s">
        <v>1461</v>
      </c>
      <c r="G120" s="238">
        <v>10</v>
      </c>
      <c r="H120" s="238">
        <v>0</v>
      </c>
      <c r="I120" s="238">
        <f>PRODUCT(G120:H120)</f>
        <v>0</v>
      </c>
    </row>
    <row r="121" spans="1:3" ht="12.75">
      <c r="A121" s="238">
        <v>22</v>
      </c>
      <c r="B121" s="240" t="s">
        <v>1469</v>
      </c>
      <c r="C121" s="241"/>
    </row>
    <row r="122" spans="2:9" ht="12.75">
      <c r="B122" s="240" t="s">
        <v>1470</v>
      </c>
      <c r="C122" s="239"/>
      <c r="D122" s="239"/>
      <c r="E122" s="241"/>
      <c r="F122" s="238" t="s">
        <v>1461</v>
      </c>
      <c r="G122" s="238">
        <v>74</v>
      </c>
      <c r="H122" s="238">
        <v>0</v>
      </c>
      <c r="I122" s="238">
        <f>PRODUCT(G122:H122)</f>
        <v>0</v>
      </c>
    </row>
    <row r="123" spans="1:3" ht="12.75">
      <c r="A123" s="238">
        <v>23</v>
      </c>
      <c r="B123" s="240" t="s">
        <v>1471</v>
      </c>
      <c r="C123" s="241"/>
    </row>
    <row r="124" spans="2:9" ht="12.75">
      <c r="B124" s="240" t="s">
        <v>1472</v>
      </c>
      <c r="C124" s="239"/>
      <c r="D124" s="239"/>
      <c r="E124" s="241"/>
      <c r="F124" s="238" t="s">
        <v>1461</v>
      </c>
      <c r="G124" s="238">
        <v>37</v>
      </c>
      <c r="H124" s="238">
        <v>0</v>
      </c>
      <c r="I124" s="238">
        <f>PRODUCT(G124:H124)</f>
        <v>0</v>
      </c>
    </row>
    <row r="127" spans="1:3" ht="12.75">
      <c r="A127" s="238">
        <v>24</v>
      </c>
      <c r="B127" s="240" t="s">
        <v>1473</v>
      </c>
      <c r="C127" s="241"/>
    </row>
    <row r="128" spans="2:9" ht="12.75">
      <c r="B128" s="240" t="s">
        <v>1474</v>
      </c>
      <c r="C128" s="239"/>
      <c r="D128" s="239"/>
      <c r="E128" s="241"/>
      <c r="F128" s="238" t="s">
        <v>1461</v>
      </c>
      <c r="G128" s="238">
        <v>2</v>
      </c>
      <c r="H128" s="238">
        <v>0</v>
      </c>
      <c r="I128" s="238">
        <f>PRODUCT(G128:H128)</f>
        <v>0</v>
      </c>
    </row>
    <row r="129" spans="1:3" ht="12.75">
      <c r="A129" s="238">
        <v>25</v>
      </c>
      <c r="B129" s="240" t="s">
        <v>1475</v>
      </c>
      <c r="C129" s="241"/>
    </row>
    <row r="130" spans="2:9" ht="12.75">
      <c r="B130" s="240" t="s">
        <v>1476</v>
      </c>
      <c r="C130" s="239"/>
      <c r="D130" s="239"/>
      <c r="E130" s="241"/>
      <c r="F130" s="238" t="s">
        <v>1461</v>
      </c>
      <c r="G130" s="238">
        <v>74</v>
      </c>
      <c r="H130" s="238">
        <v>0</v>
      </c>
      <c r="I130" s="238">
        <f>PRODUCT(G130:H130)</f>
        <v>0</v>
      </c>
    </row>
    <row r="131" spans="1:3" ht="12.75">
      <c r="A131" s="238">
        <v>26</v>
      </c>
      <c r="B131" s="240" t="s">
        <v>1477</v>
      </c>
      <c r="C131" s="241"/>
    </row>
    <row r="132" spans="2:9" ht="12.75">
      <c r="B132" s="240" t="s">
        <v>1478</v>
      </c>
      <c r="C132" s="239"/>
      <c r="D132" s="239"/>
      <c r="E132" s="241"/>
      <c r="F132" s="238" t="s">
        <v>1461</v>
      </c>
      <c r="G132" s="238">
        <v>6</v>
      </c>
      <c r="H132" s="238">
        <v>0</v>
      </c>
      <c r="I132" s="238">
        <f>PRODUCT(G132:H132)</f>
        <v>0</v>
      </c>
    </row>
    <row r="133" spans="1:3" ht="12.75">
      <c r="A133" s="238">
        <v>27</v>
      </c>
      <c r="B133" s="240" t="s">
        <v>1479</v>
      </c>
      <c r="C133" s="241"/>
    </row>
    <row r="134" spans="2:9" ht="12.75">
      <c r="B134" s="240" t="s">
        <v>1480</v>
      </c>
      <c r="C134" s="239"/>
      <c r="D134" s="239"/>
      <c r="E134" s="241"/>
      <c r="F134" s="238" t="s">
        <v>1461</v>
      </c>
      <c r="G134" s="238">
        <v>1</v>
      </c>
      <c r="H134" s="238">
        <v>0</v>
      </c>
      <c r="I134" s="238">
        <f>PRODUCT(G134:H134)</f>
        <v>0</v>
      </c>
    </row>
    <row r="135" spans="1:3" ht="12.75">
      <c r="A135" s="238">
        <v>28</v>
      </c>
      <c r="B135" s="240" t="s">
        <v>1481</v>
      </c>
      <c r="C135" s="241"/>
    </row>
    <row r="136" spans="2:9" ht="12.75">
      <c r="B136" s="240" t="s">
        <v>1482</v>
      </c>
      <c r="C136" s="239"/>
      <c r="D136" s="239"/>
      <c r="E136" s="241"/>
      <c r="F136" s="238" t="s">
        <v>1461</v>
      </c>
      <c r="G136" s="238">
        <v>4</v>
      </c>
      <c r="H136" s="238">
        <v>0</v>
      </c>
      <c r="I136" s="238">
        <f>PRODUCT(G136:H136)</f>
        <v>0</v>
      </c>
    </row>
    <row r="137" spans="1:4" ht="12.75">
      <c r="A137" s="238">
        <v>29</v>
      </c>
      <c r="B137" s="240" t="s">
        <v>1483</v>
      </c>
      <c r="C137" s="239"/>
      <c r="D137" s="241"/>
    </row>
    <row r="138" spans="2:9" ht="12.75">
      <c r="B138" s="240" t="s">
        <v>1443</v>
      </c>
      <c r="C138" s="239"/>
      <c r="D138" s="239"/>
      <c r="E138" s="241"/>
      <c r="F138" s="238" t="s">
        <v>1684</v>
      </c>
      <c r="G138" s="238">
        <v>0.065</v>
      </c>
      <c r="H138" s="238">
        <v>0</v>
      </c>
      <c r="I138" s="238">
        <f>PRODUCT(G138:H138)</f>
        <v>0</v>
      </c>
    </row>
    <row r="139" spans="1:4" ht="12.75">
      <c r="A139" s="238">
        <v>30</v>
      </c>
      <c r="B139" s="240" t="s">
        <v>1484</v>
      </c>
      <c r="C139" s="239"/>
      <c r="D139" s="241"/>
    </row>
    <row r="140" spans="2:9" ht="12.75">
      <c r="B140" s="240" t="s">
        <v>1445</v>
      </c>
      <c r="C140" s="239"/>
      <c r="D140" s="239"/>
      <c r="E140" s="241"/>
      <c r="F140" s="238" t="s">
        <v>1684</v>
      </c>
      <c r="G140" s="238">
        <v>0.065</v>
      </c>
      <c r="H140" s="238">
        <v>0</v>
      </c>
      <c r="I140" s="238">
        <f>PRODUCT(G140:H140)</f>
        <v>0</v>
      </c>
    </row>
    <row r="141" spans="1:9" ht="12.75">
      <c r="A141" s="245"/>
      <c r="B141" s="246" t="s">
        <v>1485</v>
      </c>
      <c r="C141" s="247"/>
      <c r="D141" s="247"/>
      <c r="E141" s="247"/>
      <c r="F141" s="247"/>
      <c r="G141" s="247"/>
      <c r="H141" s="247"/>
      <c r="I141" s="248">
        <f>SUM(I120:I140)</f>
        <v>0</v>
      </c>
    </row>
    <row r="144" spans="1:3" ht="12.75">
      <c r="A144" s="238">
        <v>31</v>
      </c>
      <c r="B144" s="240" t="s">
        <v>1486</v>
      </c>
      <c r="C144" s="241"/>
    </row>
    <row r="145" spans="2:9" ht="12.75">
      <c r="B145" s="240" t="s">
        <v>1065</v>
      </c>
      <c r="C145" s="239"/>
      <c r="D145" s="239"/>
      <c r="E145" s="241"/>
      <c r="F145" s="238" t="s">
        <v>1461</v>
      </c>
      <c r="G145" s="238">
        <v>13</v>
      </c>
      <c r="H145" s="238">
        <v>0</v>
      </c>
      <c r="I145" s="238">
        <f>PRODUCT(G145:H145)</f>
        <v>0</v>
      </c>
    </row>
    <row r="146" spans="1:3" ht="12.75">
      <c r="A146" s="238">
        <v>32</v>
      </c>
      <c r="B146" s="240" t="s">
        <v>1487</v>
      </c>
      <c r="C146" s="241"/>
    </row>
    <row r="147" spans="2:9" ht="12.75">
      <c r="B147" s="240" t="s">
        <v>1172</v>
      </c>
      <c r="C147" s="239"/>
      <c r="D147" s="239"/>
      <c r="E147" s="241"/>
      <c r="F147" s="238" t="s">
        <v>1461</v>
      </c>
      <c r="G147" s="238">
        <v>6</v>
      </c>
      <c r="H147" s="238">
        <v>0</v>
      </c>
      <c r="I147" s="238">
        <f>PRODUCT(G147:H147)</f>
        <v>0</v>
      </c>
    </row>
    <row r="148" spans="1:3" ht="12.75">
      <c r="A148" s="238">
        <v>33</v>
      </c>
      <c r="B148" s="240" t="s">
        <v>1488</v>
      </c>
      <c r="C148" s="241"/>
    </row>
    <row r="149" spans="2:9" ht="12.75">
      <c r="B149" s="240" t="s">
        <v>1167</v>
      </c>
      <c r="C149" s="239"/>
      <c r="D149" s="239"/>
      <c r="E149" s="241"/>
      <c r="F149" s="238" t="s">
        <v>1461</v>
      </c>
      <c r="G149" s="238">
        <v>4</v>
      </c>
      <c r="H149" s="238">
        <v>0</v>
      </c>
      <c r="I149" s="238">
        <f>PRODUCT(G149:H149)</f>
        <v>0</v>
      </c>
    </row>
    <row r="150" spans="1:3" ht="12.75">
      <c r="A150" s="238">
        <v>34</v>
      </c>
      <c r="B150" s="240" t="s">
        <v>1489</v>
      </c>
      <c r="C150" s="241"/>
    </row>
    <row r="151" spans="2:9" ht="12.75">
      <c r="B151" s="240" t="s">
        <v>1042</v>
      </c>
      <c r="C151" s="239"/>
      <c r="D151" s="239"/>
      <c r="E151" s="241"/>
      <c r="F151" s="238" t="s">
        <v>1461</v>
      </c>
      <c r="G151" s="238">
        <v>6</v>
      </c>
      <c r="H151" s="238">
        <v>0</v>
      </c>
      <c r="I151" s="238">
        <f>PRODUCT(G151:H151)</f>
        <v>0</v>
      </c>
    </row>
    <row r="152" spans="1:3" ht="12.75">
      <c r="A152" s="238">
        <v>35</v>
      </c>
      <c r="B152" s="240" t="s">
        <v>1490</v>
      </c>
      <c r="C152" s="241"/>
    </row>
    <row r="153" spans="2:9" ht="12.75">
      <c r="B153" s="240" t="s">
        <v>1185</v>
      </c>
      <c r="C153" s="239"/>
      <c r="D153" s="239"/>
      <c r="E153" s="241"/>
      <c r="F153" s="238" t="s">
        <v>1461</v>
      </c>
      <c r="G153" s="238">
        <v>4</v>
      </c>
      <c r="H153" s="238">
        <v>0</v>
      </c>
      <c r="I153" s="238">
        <f>PRODUCT(G153:H153)</f>
        <v>0</v>
      </c>
    </row>
    <row r="154" spans="1:3" ht="12.75">
      <c r="A154" s="238">
        <v>36</v>
      </c>
      <c r="B154" s="240" t="s">
        <v>1491</v>
      </c>
      <c r="C154" s="241"/>
    </row>
    <row r="155" spans="2:9" ht="12.75">
      <c r="B155" s="240" t="s">
        <v>1037</v>
      </c>
      <c r="C155" s="239"/>
      <c r="D155" s="239"/>
      <c r="E155" s="241"/>
      <c r="F155" s="238" t="s">
        <v>1461</v>
      </c>
      <c r="G155" s="238">
        <v>4</v>
      </c>
      <c r="H155" s="238">
        <v>0</v>
      </c>
      <c r="I155" s="238">
        <f>PRODUCT(G155:H155)</f>
        <v>0</v>
      </c>
    </row>
    <row r="156" spans="1:3" ht="12.75">
      <c r="A156" s="238">
        <v>37</v>
      </c>
      <c r="B156" s="240" t="s">
        <v>1492</v>
      </c>
      <c r="C156" s="241"/>
    </row>
    <row r="157" spans="2:9" ht="12.75">
      <c r="B157" s="240" t="s">
        <v>1493</v>
      </c>
      <c r="C157" s="239"/>
      <c r="D157" s="239"/>
      <c r="E157" s="241"/>
      <c r="F157" s="238" t="s">
        <v>1461</v>
      </c>
      <c r="G157" s="238">
        <f>SUM(G145:G155)</f>
        <v>37</v>
      </c>
      <c r="H157" s="238">
        <v>0</v>
      </c>
      <c r="I157" s="238">
        <f>PRODUCT(G157:H157)</f>
        <v>0</v>
      </c>
    </row>
    <row r="158" spans="1:4" ht="12.75">
      <c r="A158" s="238">
        <v>44</v>
      </c>
      <c r="B158" s="240" t="s">
        <v>1494</v>
      </c>
      <c r="C158" s="239"/>
      <c r="D158" s="241"/>
    </row>
    <row r="159" spans="2:9" ht="12.75">
      <c r="B159" s="240" t="s">
        <v>1443</v>
      </c>
      <c r="C159" s="239"/>
      <c r="D159" s="239"/>
      <c r="E159" s="241"/>
      <c r="F159" s="238" t="s">
        <v>1684</v>
      </c>
      <c r="G159" s="238">
        <v>1.11</v>
      </c>
      <c r="H159" s="238">
        <v>0</v>
      </c>
      <c r="I159" s="238">
        <f>PRODUCT(G159:H159)</f>
        <v>0</v>
      </c>
    </row>
    <row r="160" spans="1:4" ht="12.75">
      <c r="A160" s="238">
        <v>45</v>
      </c>
      <c r="B160" s="240" t="s">
        <v>1495</v>
      </c>
      <c r="C160" s="239"/>
      <c r="D160" s="241"/>
    </row>
    <row r="161" spans="2:9" ht="12.75">
      <c r="B161" s="240" t="s">
        <v>1445</v>
      </c>
      <c r="C161" s="239"/>
      <c r="D161" s="239"/>
      <c r="E161" s="241"/>
      <c r="F161" s="238" t="s">
        <v>1684</v>
      </c>
      <c r="G161" s="238">
        <v>1.11</v>
      </c>
      <c r="H161" s="238">
        <v>0</v>
      </c>
      <c r="I161" s="238">
        <f>PRODUCT(G161:H161)</f>
        <v>0</v>
      </c>
    </row>
    <row r="162" spans="1:9" ht="12.75">
      <c r="A162" s="245"/>
      <c r="B162" s="246" t="s">
        <v>1496</v>
      </c>
      <c r="C162" s="247"/>
      <c r="D162" s="247"/>
      <c r="E162" s="247"/>
      <c r="F162" s="247"/>
      <c r="G162" s="247"/>
      <c r="H162" s="247"/>
      <c r="I162" s="248">
        <f>SUM(I145:I161)</f>
        <v>0</v>
      </c>
    </row>
    <row r="164" spans="1:3" ht="12.75">
      <c r="A164" s="238">
        <v>11</v>
      </c>
      <c r="B164" s="240" t="s">
        <v>1497</v>
      </c>
      <c r="C164" s="241"/>
    </row>
    <row r="165" spans="2:9" ht="12.75">
      <c r="B165" s="240" t="s">
        <v>1498</v>
      </c>
      <c r="C165" s="239"/>
      <c r="D165" s="239"/>
      <c r="E165" s="241"/>
      <c r="F165" s="238" t="s">
        <v>1777</v>
      </c>
      <c r="G165" s="238">
        <v>120</v>
      </c>
      <c r="H165" s="238">
        <v>0</v>
      </c>
      <c r="I165" s="238">
        <f>PRODUCT(G165:H165)</f>
        <v>0</v>
      </c>
    </row>
    <row r="166" spans="1:3" ht="12.75">
      <c r="A166" s="238">
        <v>12</v>
      </c>
      <c r="B166" s="240" t="s">
        <v>1497</v>
      </c>
      <c r="C166" s="241"/>
    </row>
    <row r="167" spans="2:9" ht="12.75">
      <c r="B167" s="240" t="s">
        <v>1499</v>
      </c>
      <c r="C167" s="239"/>
      <c r="D167" s="239"/>
      <c r="E167" s="241"/>
      <c r="F167" s="238" t="s">
        <v>1777</v>
      </c>
      <c r="G167" s="238">
        <v>102</v>
      </c>
      <c r="H167" s="238">
        <v>0</v>
      </c>
      <c r="I167" s="238">
        <f>PRODUCT(G167:H167)</f>
        <v>0</v>
      </c>
    </row>
    <row r="168" spans="1:3" ht="12.75">
      <c r="A168" s="238">
        <v>13</v>
      </c>
      <c r="B168" s="240" t="s">
        <v>1497</v>
      </c>
      <c r="C168" s="241"/>
    </row>
    <row r="169" spans="2:9" ht="12.75">
      <c r="B169" s="240" t="s">
        <v>1500</v>
      </c>
      <c r="C169" s="239"/>
      <c r="D169" s="239"/>
      <c r="E169" s="241"/>
      <c r="F169" s="238" t="s">
        <v>1777</v>
      </c>
      <c r="G169" s="238">
        <v>80</v>
      </c>
      <c r="H169" s="238">
        <v>0</v>
      </c>
      <c r="I169" s="238">
        <f>PRODUCT(G169:H169)</f>
        <v>0</v>
      </c>
    </row>
    <row r="170" spans="1:4" ht="12.75">
      <c r="A170" s="238">
        <v>44</v>
      </c>
      <c r="B170" s="240" t="s">
        <v>1494</v>
      </c>
      <c r="C170" s="239"/>
      <c r="D170" s="241"/>
    </row>
    <row r="171" spans="2:9" ht="12.75">
      <c r="B171" s="240" t="s">
        <v>1443</v>
      </c>
      <c r="C171" s="239"/>
      <c r="D171" s="239"/>
      <c r="E171" s="241"/>
      <c r="F171" s="238" t="s">
        <v>1684</v>
      </c>
      <c r="G171" s="238">
        <v>0.08</v>
      </c>
      <c r="H171" s="238">
        <v>0</v>
      </c>
      <c r="I171" s="238">
        <f>PRODUCT(G171:H171)</f>
        <v>0</v>
      </c>
    </row>
    <row r="172" spans="1:4" ht="12.75">
      <c r="A172" s="238">
        <v>45</v>
      </c>
      <c r="B172" s="240" t="s">
        <v>1495</v>
      </c>
      <c r="C172" s="239"/>
      <c r="D172" s="241"/>
    </row>
    <row r="173" spans="2:9" ht="13.5" thickBot="1">
      <c r="B173" s="240" t="s">
        <v>1445</v>
      </c>
      <c r="C173" s="239"/>
      <c r="D173" s="239"/>
      <c r="E173" s="241"/>
      <c r="F173" s="238" t="s">
        <v>1684</v>
      </c>
      <c r="G173" s="238">
        <v>0.08</v>
      </c>
      <c r="H173" s="238">
        <v>0</v>
      </c>
      <c r="I173" s="238">
        <f>PRODUCT(G173:H173)</f>
        <v>0</v>
      </c>
    </row>
    <row r="174" spans="1:9" ht="14.25" thickBot="1" thickTop="1">
      <c r="A174" s="245"/>
      <c r="B174" s="246" t="s">
        <v>1885</v>
      </c>
      <c r="C174" s="247"/>
      <c r="D174" s="247"/>
      <c r="E174" s="247"/>
      <c r="F174" s="247"/>
      <c r="G174" s="247"/>
      <c r="H174" s="247"/>
      <c r="I174" s="248">
        <f>SUM(I165:I173)</f>
        <v>0</v>
      </c>
    </row>
    <row r="175" ht="13.5" thickTop="1"/>
    <row r="176" spans="1:9" ht="13.5" thickBot="1">
      <c r="A176" s="416">
        <v>46</v>
      </c>
      <c r="B176" s="397" t="s">
        <v>1886</v>
      </c>
      <c r="C176" s="397"/>
      <c r="D176" s="397"/>
      <c r="E176" s="397"/>
      <c r="F176" s="398" t="s">
        <v>120</v>
      </c>
      <c r="G176" s="398">
        <v>72</v>
      </c>
      <c r="H176" s="398">
        <v>0</v>
      </c>
      <c r="I176" s="399">
        <f>PRODUCT(G176:H176)</f>
        <v>0</v>
      </c>
    </row>
    <row r="177" spans="1:9" ht="13.5" thickBot="1">
      <c r="A177" s="402"/>
      <c r="B177" s="400" t="s">
        <v>1887</v>
      </c>
      <c r="C177" s="159"/>
      <c r="D177" s="159"/>
      <c r="E177" s="159"/>
      <c r="F177" s="159"/>
      <c r="G177" s="159"/>
      <c r="H177" s="159"/>
      <c r="I177" s="401">
        <f>SUM(I176)</f>
        <v>0</v>
      </c>
    </row>
  </sheetData>
  <sheetProtection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92"/>
  <sheetViews>
    <sheetView zoomScalePageLayoutView="0" workbookViewId="0" topLeftCell="A64">
      <selection activeCell="F91" sqref="F91"/>
    </sheetView>
  </sheetViews>
  <sheetFormatPr defaultColWidth="9.140625" defaultRowHeight="12.75"/>
  <cols>
    <col min="2" max="2" width="30.28125" style="0" customWidth="1"/>
    <col min="3" max="3" width="7.28125" style="0" customWidth="1"/>
    <col min="4" max="4" width="10.8515625" style="0" customWidth="1"/>
    <col min="5" max="5" width="11.28125" style="0" customWidth="1"/>
    <col min="6" max="6" width="16.28125" style="0" customWidth="1"/>
  </cols>
  <sheetData>
    <row r="1" spans="1:2" ht="12.75">
      <c r="A1" t="s">
        <v>626</v>
      </c>
      <c r="B1" t="s">
        <v>625</v>
      </c>
    </row>
    <row r="3" spans="1:6" ht="12.75">
      <c r="A3" s="265" t="s">
        <v>1245</v>
      </c>
      <c r="B3" s="250" t="s">
        <v>1246</v>
      </c>
      <c r="C3" s="251"/>
      <c r="D3" s="252"/>
      <c r="E3" s="252"/>
      <c r="F3" s="253"/>
    </row>
    <row r="4" spans="1:6" ht="12.75">
      <c r="A4" s="254" t="s">
        <v>1247</v>
      </c>
      <c r="B4" s="255" t="s">
        <v>1248</v>
      </c>
      <c r="C4" s="256" t="s">
        <v>1777</v>
      </c>
      <c r="D4" s="257">
        <v>33</v>
      </c>
      <c r="E4" s="257"/>
      <c r="F4" s="258">
        <f aca="true" t="shared" si="0" ref="F4:F30">D4*E4</f>
        <v>0</v>
      </c>
    </row>
    <row r="5" spans="1:6" ht="12.75">
      <c r="A5" s="254" t="s">
        <v>1249</v>
      </c>
      <c r="B5" s="255" t="s">
        <v>1250</v>
      </c>
      <c r="C5" s="256" t="s">
        <v>1777</v>
      </c>
      <c r="D5" s="257">
        <v>10</v>
      </c>
      <c r="E5" s="257"/>
      <c r="F5" s="258">
        <f t="shared" si="0"/>
        <v>0</v>
      </c>
    </row>
    <row r="6" spans="1:6" ht="12.75">
      <c r="A6" s="254" t="s">
        <v>1251</v>
      </c>
      <c r="B6" s="255" t="s">
        <v>1252</v>
      </c>
      <c r="C6" s="256" t="s">
        <v>1777</v>
      </c>
      <c r="D6" s="257">
        <v>11</v>
      </c>
      <c r="E6" s="257"/>
      <c r="F6" s="258">
        <f t="shared" si="0"/>
        <v>0</v>
      </c>
    </row>
    <row r="7" spans="1:6" ht="12.75">
      <c r="A7" s="254" t="s">
        <v>1253</v>
      </c>
      <c r="B7" s="255" t="s">
        <v>1254</v>
      </c>
      <c r="C7" s="256" t="s">
        <v>1777</v>
      </c>
      <c r="D7" s="257">
        <v>8</v>
      </c>
      <c r="E7" s="257"/>
      <c r="F7" s="258">
        <f t="shared" si="0"/>
        <v>0</v>
      </c>
    </row>
    <row r="8" spans="1:6" ht="12.75">
      <c r="A8" s="254" t="s">
        <v>1255</v>
      </c>
      <c r="B8" s="255" t="s">
        <v>1256</v>
      </c>
      <c r="C8" s="256" t="s">
        <v>1777</v>
      </c>
      <c r="D8" s="257">
        <v>12</v>
      </c>
      <c r="E8" s="257"/>
      <c r="F8" s="258">
        <f t="shared" si="0"/>
        <v>0</v>
      </c>
    </row>
    <row r="9" spans="1:6" ht="12.75">
      <c r="A9" s="254" t="s">
        <v>1257</v>
      </c>
      <c r="B9" s="255" t="s">
        <v>1258</v>
      </c>
      <c r="C9" s="256" t="s">
        <v>1777</v>
      </c>
      <c r="D9" s="257">
        <v>45</v>
      </c>
      <c r="E9" s="257"/>
      <c r="F9" s="258">
        <f t="shared" si="0"/>
        <v>0</v>
      </c>
    </row>
    <row r="10" spans="1:6" ht="12.75">
      <c r="A10" s="254" t="s">
        <v>1259</v>
      </c>
      <c r="B10" s="255" t="s">
        <v>1260</v>
      </c>
      <c r="C10" s="256" t="s">
        <v>1780</v>
      </c>
      <c r="D10" s="257">
        <v>2</v>
      </c>
      <c r="E10" s="257"/>
      <c r="F10" s="258">
        <f t="shared" si="0"/>
        <v>0</v>
      </c>
    </row>
    <row r="11" spans="1:6" ht="12.75">
      <c r="A11" s="254" t="s">
        <v>1265</v>
      </c>
      <c r="B11" s="255" t="s">
        <v>1266</v>
      </c>
      <c r="C11" s="256" t="s">
        <v>1780</v>
      </c>
      <c r="D11" s="257">
        <v>2</v>
      </c>
      <c r="E11" s="257"/>
      <c r="F11" s="258">
        <f t="shared" si="0"/>
        <v>0</v>
      </c>
    </row>
    <row r="12" spans="1:6" ht="12.75">
      <c r="A12" s="254" t="s">
        <v>1267</v>
      </c>
      <c r="B12" s="255" t="s">
        <v>1268</v>
      </c>
      <c r="C12" s="256" t="s">
        <v>1780</v>
      </c>
      <c r="D12" s="257">
        <v>1</v>
      </c>
      <c r="E12" s="257"/>
      <c r="F12" s="258">
        <f t="shared" si="0"/>
        <v>0</v>
      </c>
    </row>
    <row r="13" spans="1:6" ht="12.75">
      <c r="A13" s="254" t="s">
        <v>1269</v>
      </c>
      <c r="B13" s="255" t="s">
        <v>1270</v>
      </c>
      <c r="C13" s="256" t="s">
        <v>1780</v>
      </c>
      <c r="D13" s="257">
        <v>1</v>
      </c>
      <c r="E13" s="257"/>
      <c r="F13" s="258">
        <f t="shared" si="0"/>
        <v>0</v>
      </c>
    </row>
    <row r="14" spans="1:6" ht="12.75">
      <c r="A14" s="254" t="s">
        <v>1271</v>
      </c>
      <c r="B14" s="255" t="s">
        <v>1272</v>
      </c>
      <c r="C14" s="256" t="s">
        <v>1780</v>
      </c>
      <c r="D14" s="257">
        <v>3</v>
      </c>
      <c r="E14" s="257"/>
      <c r="F14" s="258">
        <f t="shared" si="0"/>
        <v>0</v>
      </c>
    </row>
    <row r="15" spans="1:6" ht="12.75">
      <c r="A15" s="254" t="s">
        <v>1273</v>
      </c>
      <c r="B15" s="255" t="s">
        <v>1274</v>
      </c>
      <c r="C15" s="256" t="s">
        <v>1780</v>
      </c>
      <c r="D15" s="257">
        <v>1</v>
      </c>
      <c r="E15" s="257"/>
      <c r="F15" s="258">
        <f t="shared" si="0"/>
        <v>0</v>
      </c>
    </row>
    <row r="16" spans="1:6" ht="12.75">
      <c r="A16" s="254" t="s">
        <v>1275</v>
      </c>
      <c r="B16" s="255" t="s">
        <v>1276</v>
      </c>
      <c r="C16" s="256" t="s">
        <v>1780</v>
      </c>
      <c r="D16" s="257">
        <v>1</v>
      </c>
      <c r="E16" s="257"/>
      <c r="F16" s="258">
        <f t="shared" si="0"/>
        <v>0</v>
      </c>
    </row>
    <row r="17" spans="1:6" ht="12.75">
      <c r="A17" s="254" t="s">
        <v>1277</v>
      </c>
      <c r="B17" s="255" t="s">
        <v>1278</v>
      </c>
      <c r="C17" s="256" t="s">
        <v>1780</v>
      </c>
      <c r="D17" s="257">
        <v>2</v>
      </c>
      <c r="E17" s="257"/>
      <c r="F17" s="258">
        <f t="shared" si="0"/>
        <v>0</v>
      </c>
    </row>
    <row r="18" spans="1:6" ht="12.75">
      <c r="A18" s="254" t="s">
        <v>1279</v>
      </c>
      <c r="B18" s="255" t="s">
        <v>1280</v>
      </c>
      <c r="C18" s="256" t="s">
        <v>1780</v>
      </c>
      <c r="D18" s="257">
        <v>1</v>
      </c>
      <c r="E18" s="257"/>
      <c r="F18" s="258">
        <f t="shared" si="0"/>
        <v>0</v>
      </c>
    </row>
    <row r="19" spans="1:6" ht="12.75">
      <c r="A19" s="254" t="s">
        <v>1281</v>
      </c>
      <c r="B19" s="255" t="s">
        <v>1282</v>
      </c>
      <c r="C19" s="256" t="s">
        <v>1777</v>
      </c>
      <c r="D19" s="257">
        <v>33</v>
      </c>
      <c r="E19" s="257"/>
      <c r="F19" s="258">
        <f t="shared" si="0"/>
        <v>0</v>
      </c>
    </row>
    <row r="20" spans="1:6" ht="12.75">
      <c r="A20" s="254" t="s">
        <v>1283</v>
      </c>
      <c r="B20" s="255" t="s">
        <v>1284</v>
      </c>
      <c r="C20" s="256" t="s">
        <v>1777</v>
      </c>
      <c r="D20" s="257">
        <v>10</v>
      </c>
      <c r="E20" s="257"/>
      <c r="F20" s="258">
        <f t="shared" si="0"/>
        <v>0</v>
      </c>
    </row>
    <row r="21" spans="1:6" ht="12.75">
      <c r="A21" s="254" t="s">
        <v>1285</v>
      </c>
      <c r="B21" s="255" t="s">
        <v>1286</v>
      </c>
      <c r="C21" s="256" t="s">
        <v>1777</v>
      </c>
      <c r="D21" s="257">
        <v>11</v>
      </c>
      <c r="E21" s="257"/>
      <c r="F21" s="258">
        <f t="shared" si="0"/>
        <v>0</v>
      </c>
    </row>
    <row r="22" spans="1:6" ht="12.75">
      <c r="A22" s="254" t="s">
        <v>1287</v>
      </c>
      <c r="B22" s="255" t="s">
        <v>1288</v>
      </c>
      <c r="C22" s="256" t="s">
        <v>1777</v>
      </c>
      <c r="D22" s="257">
        <v>8</v>
      </c>
      <c r="E22" s="257"/>
      <c r="F22" s="258">
        <f t="shared" si="0"/>
        <v>0</v>
      </c>
    </row>
    <row r="23" spans="1:6" ht="12.75">
      <c r="A23" s="254" t="s">
        <v>1289</v>
      </c>
      <c r="B23" s="255" t="s">
        <v>1290</v>
      </c>
      <c r="C23" s="256" t="s">
        <v>1777</v>
      </c>
      <c r="D23" s="257">
        <v>62</v>
      </c>
      <c r="E23" s="257"/>
      <c r="F23" s="258">
        <f t="shared" si="0"/>
        <v>0</v>
      </c>
    </row>
    <row r="24" spans="1:6" ht="12.75">
      <c r="A24" s="254" t="s">
        <v>1291</v>
      </c>
      <c r="B24" s="255" t="s">
        <v>1292</v>
      </c>
      <c r="C24" s="256" t="s">
        <v>1293</v>
      </c>
      <c r="D24" s="257">
        <v>1</v>
      </c>
      <c r="E24" s="257"/>
      <c r="F24" s="258">
        <f t="shared" si="0"/>
        <v>0</v>
      </c>
    </row>
    <row r="25" spans="1:6" ht="22.5">
      <c r="A25" s="254" t="s">
        <v>1294</v>
      </c>
      <c r="B25" s="255" t="s">
        <v>1295</v>
      </c>
      <c r="C25" s="256" t="s">
        <v>1296</v>
      </c>
      <c r="D25" s="257">
        <v>5</v>
      </c>
      <c r="E25" s="257"/>
      <c r="F25" s="258">
        <f t="shared" si="0"/>
        <v>0</v>
      </c>
    </row>
    <row r="26" spans="1:6" ht="22.5">
      <c r="A26" s="254" t="s">
        <v>1297</v>
      </c>
      <c r="B26" s="255" t="s">
        <v>1298</v>
      </c>
      <c r="C26" s="256" t="s">
        <v>1296</v>
      </c>
      <c r="D26" s="257">
        <v>1</v>
      </c>
      <c r="E26" s="257"/>
      <c r="F26" s="258">
        <f t="shared" si="0"/>
        <v>0</v>
      </c>
    </row>
    <row r="27" spans="1:6" ht="22.5">
      <c r="A27" s="254" t="s">
        <v>1299</v>
      </c>
      <c r="B27" s="255" t="s">
        <v>1300</v>
      </c>
      <c r="C27" s="256" t="s">
        <v>1780</v>
      </c>
      <c r="D27" s="257">
        <v>5</v>
      </c>
      <c r="E27" s="257"/>
      <c r="F27" s="258">
        <f t="shared" si="0"/>
        <v>0</v>
      </c>
    </row>
    <row r="28" spans="1:6" ht="22.5">
      <c r="A28" s="254" t="s">
        <v>1301</v>
      </c>
      <c r="B28" s="255" t="s">
        <v>1302</v>
      </c>
      <c r="C28" s="256" t="s">
        <v>1780</v>
      </c>
      <c r="D28" s="257">
        <v>1</v>
      </c>
      <c r="E28" s="257"/>
      <c r="F28" s="258">
        <f t="shared" si="0"/>
        <v>0</v>
      </c>
    </row>
    <row r="29" spans="1:6" ht="22.5">
      <c r="A29" s="254" t="s">
        <v>1303</v>
      </c>
      <c r="B29" s="255" t="s">
        <v>1304</v>
      </c>
      <c r="C29" s="256" t="s">
        <v>1780</v>
      </c>
      <c r="D29" s="257">
        <v>2</v>
      </c>
      <c r="E29" s="257"/>
      <c r="F29" s="258">
        <f t="shared" si="0"/>
        <v>0</v>
      </c>
    </row>
    <row r="30" spans="1:6" ht="22.5">
      <c r="A30" s="254" t="s">
        <v>1305</v>
      </c>
      <c r="B30" s="255" t="s">
        <v>1306</v>
      </c>
      <c r="C30" s="256" t="s">
        <v>1307</v>
      </c>
      <c r="D30" s="257">
        <v>2.5</v>
      </c>
      <c r="E30" s="257"/>
      <c r="F30" s="258">
        <f t="shared" si="0"/>
        <v>0</v>
      </c>
    </row>
    <row r="31" spans="1:6" ht="12.75">
      <c r="A31" s="259" t="s">
        <v>1308</v>
      </c>
      <c r="B31" s="260" t="s">
        <v>1309</v>
      </c>
      <c r="C31" s="261"/>
      <c r="D31" s="262"/>
      <c r="E31" s="263"/>
      <c r="F31" s="264">
        <f>SUM(F4:F30)</f>
        <v>0</v>
      </c>
    </row>
    <row r="32" spans="1:6" ht="12.75">
      <c r="A32" s="249" t="s">
        <v>1310</v>
      </c>
      <c r="B32" s="250" t="s">
        <v>1311</v>
      </c>
      <c r="C32" s="251"/>
      <c r="D32" s="252"/>
      <c r="E32" s="252"/>
      <c r="F32" s="253"/>
    </row>
    <row r="33" spans="1:6" ht="12.75">
      <c r="A33" s="254" t="s">
        <v>1312</v>
      </c>
      <c r="B33" s="255" t="s">
        <v>1313</v>
      </c>
      <c r="C33" s="256" t="s">
        <v>1777</v>
      </c>
      <c r="D33" s="257">
        <v>63</v>
      </c>
      <c r="E33" s="257"/>
      <c r="F33" s="258">
        <f aca="true" t="shared" si="1" ref="F33:F63">D33*E33</f>
        <v>0</v>
      </c>
    </row>
    <row r="34" spans="1:6" ht="12.75">
      <c r="A34" s="254" t="s">
        <v>1314</v>
      </c>
      <c r="B34" s="255" t="s">
        <v>1315</v>
      </c>
      <c r="C34" s="256" t="s">
        <v>1777</v>
      </c>
      <c r="D34" s="257">
        <v>55</v>
      </c>
      <c r="E34" s="257"/>
      <c r="F34" s="258">
        <f t="shared" si="1"/>
        <v>0</v>
      </c>
    </row>
    <row r="35" spans="1:6" ht="12.75">
      <c r="A35" s="254" t="s">
        <v>1316</v>
      </c>
      <c r="B35" s="255" t="s">
        <v>1317</v>
      </c>
      <c r="C35" s="256" t="s">
        <v>1780</v>
      </c>
      <c r="D35" s="257">
        <v>20</v>
      </c>
      <c r="E35" s="257"/>
      <c r="F35" s="258">
        <f t="shared" si="1"/>
        <v>0</v>
      </c>
    </row>
    <row r="36" spans="1:6" ht="12.75">
      <c r="A36" s="254" t="s">
        <v>1318</v>
      </c>
      <c r="B36" s="255" t="s">
        <v>1319</v>
      </c>
      <c r="C36" s="256" t="s">
        <v>1780</v>
      </c>
      <c r="D36" s="257">
        <v>6</v>
      </c>
      <c r="E36" s="257"/>
      <c r="F36" s="258">
        <f t="shared" si="1"/>
        <v>0</v>
      </c>
    </row>
    <row r="37" spans="1:6" ht="12.75">
      <c r="A37" s="254" t="s">
        <v>1320</v>
      </c>
      <c r="B37" s="255" t="s">
        <v>1321</v>
      </c>
      <c r="C37" s="256" t="s">
        <v>1777</v>
      </c>
      <c r="D37" s="257">
        <v>55</v>
      </c>
      <c r="E37" s="257"/>
      <c r="F37" s="258">
        <f t="shared" si="1"/>
        <v>0</v>
      </c>
    </row>
    <row r="38" spans="1:6" ht="12.75">
      <c r="A38" s="254" t="s">
        <v>1322</v>
      </c>
      <c r="B38" s="255" t="s">
        <v>1323</v>
      </c>
      <c r="C38" s="256" t="s">
        <v>1777</v>
      </c>
      <c r="D38" s="257">
        <v>63</v>
      </c>
      <c r="E38" s="257"/>
      <c r="F38" s="258">
        <f t="shared" si="1"/>
        <v>0</v>
      </c>
    </row>
    <row r="39" spans="1:6" ht="12.75">
      <c r="A39" s="254" t="s">
        <v>1324</v>
      </c>
      <c r="B39" s="255" t="s">
        <v>1290</v>
      </c>
      <c r="C39" s="256" t="s">
        <v>1777</v>
      </c>
      <c r="D39" s="257">
        <v>118</v>
      </c>
      <c r="E39" s="257"/>
      <c r="F39" s="258">
        <f t="shared" si="1"/>
        <v>0</v>
      </c>
    </row>
    <row r="40" spans="1:6" ht="12.75">
      <c r="A40" s="254" t="s">
        <v>1325</v>
      </c>
      <c r="B40" s="255" t="s">
        <v>1326</v>
      </c>
      <c r="C40" s="256" t="s">
        <v>1780</v>
      </c>
      <c r="D40" s="257">
        <v>1</v>
      </c>
      <c r="E40" s="257"/>
      <c r="F40" s="258">
        <f t="shared" si="1"/>
        <v>0</v>
      </c>
    </row>
    <row r="41" spans="1:6" ht="12.75">
      <c r="A41" s="254" t="s">
        <v>1327</v>
      </c>
      <c r="B41" s="255" t="s">
        <v>1328</v>
      </c>
      <c r="C41" s="256" t="s">
        <v>1780</v>
      </c>
      <c r="D41" s="257">
        <v>1</v>
      </c>
      <c r="E41" s="257"/>
      <c r="F41" s="258">
        <f t="shared" si="1"/>
        <v>0</v>
      </c>
    </row>
    <row r="42" spans="1:6" ht="12.75">
      <c r="A42" s="254" t="s">
        <v>1329</v>
      </c>
      <c r="B42" s="255" t="s">
        <v>1330</v>
      </c>
      <c r="C42" s="256" t="s">
        <v>1780</v>
      </c>
      <c r="D42" s="257">
        <v>3</v>
      </c>
      <c r="E42" s="257"/>
      <c r="F42" s="258">
        <f t="shared" si="1"/>
        <v>0</v>
      </c>
    </row>
    <row r="43" spans="1:6" ht="12.75">
      <c r="A43" s="254" t="s">
        <v>1331</v>
      </c>
      <c r="B43" s="255" t="s">
        <v>1332</v>
      </c>
      <c r="C43" s="256" t="s">
        <v>1780</v>
      </c>
      <c r="D43" s="257">
        <v>1</v>
      </c>
      <c r="E43" s="257"/>
      <c r="F43" s="258">
        <f t="shared" si="1"/>
        <v>0</v>
      </c>
    </row>
    <row r="44" spans="1:6" ht="12.75">
      <c r="A44" s="254" t="s">
        <v>1333</v>
      </c>
      <c r="B44" s="255" t="s">
        <v>1334</v>
      </c>
      <c r="C44" s="256" t="s">
        <v>1780</v>
      </c>
      <c r="D44" s="257">
        <v>2</v>
      </c>
      <c r="E44" s="257"/>
      <c r="F44" s="258">
        <f t="shared" si="1"/>
        <v>0</v>
      </c>
    </row>
    <row r="45" spans="1:6" ht="12.75">
      <c r="A45" s="254" t="s">
        <v>1335</v>
      </c>
      <c r="B45" s="255" t="s">
        <v>1336</v>
      </c>
      <c r="C45" s="256" t="s">
        <v>1780</v>
      </c>
      <c r="D45" s="257">
        <v>1</v>
      </c>
      <c r="E45" s="257"/>
      <c r="F45" s="258">
        <f t="shared" si="1"/>
        <v>0</v>
      </c>
    </row>
    <row r="46" spans="1:6" ht="12.75">
      <c r="A46" s="254" t="s">
        <v>1337</v>
      </c>
      <c r="B46" s="255" t="s">
        <v>1338</v>
      </c>
      <c r="C46" s="256" t="s">
        <v>1780</v>
      </c>
      <c r="D46" s="257">
        <v>1</v>
      </c>
      <c r="E46" s="257"/>
      <c r="F46" s="258">
        <f t="shared" si="1"/>
        <v>0</v>
      </c>
    </row>
    <row r="47" spans="1:6" ht="12.75">
      <c r="A47" s="254" t="s">
        <v>1339</v>
      </c>
      <c r="B47" s="255" t="s">
        <v>1340</v>
      </c>
      <c r="C47" s="256" t="s">
        <v>1780</v>
      </c>
      <c r="D47" s="257">
        <v>1</v>
      </c>
      <c r="E47" s="257"/>
      <c r="F47" s="258">
        <f t="shared" si="1"/>
        <v>0</v>
      </c>
    </row>
    <row r="48" spans="1:6" ht="12.75">
      <c r="A48" s="254" t="s">
        <v>1341</v>
      </c>
      <c r="B48" s="255" t="s">
        <v>1342</v>
      </c>
      <c r="C48" s="256" t="s">
        <v>1780</v>
      </c>
      <c r="D48" s="257">
        <v>1</v>
      </c>
      <c r="E48" s="257"/>
      <c r="F48" s="258">
        <f t="shared" si="1"/>
        <v>0</v>
      </c>
    </row>
    <row r="49" spans="1:6" ht="12.75">
      <c r="A49" s="254" t="s">
        <v>1343</v>
      </c>
      <c r="B49" s="255" t="s">
        <v>1344</v>
      </c>
      <c r="C49" s="256" t="s">
        <v>1780</v>
      </c>
      <c r="D49" s="257">
        <v>1</v>
      </c>
      <c r="E49" s="257"/>
      <c r="F49" s="258">
        <f t="shared" si="1"/>
        <v>0</v>
      </c>
    </row>
    <row r="50" spans="1:6" ht="12.75">
      <c r="A50" s="254" t="s">
        <v>1345</v>
      </c>
      <c r="B50" s="255" t="s">
        <v>1346</v>
      </c>
      <c r="C50" s="256" t="s">
        <v>1780</v>
      </c>
      <c r="D50" s="257">
        <v>1</v>
      </c>
      <c r="E50" s="257"/>
      <c r="F50" s="258">
        <f t="shared" si="1"/>
        <v>0</v>
      </c>
    </row>
    <row r="51" spans="1:6" ht="12.75">
      <c r="A51" s="254" t="s">
        <v>1347</v>
      </c>
      <c r="B51" s="255" t="s">
        <v>1348</v>
      </c>
      <c r="C51" s="256" t="s">
        <v>1780</v>
      </c>
      <c r="D51" s="257">
        <v>1</v>
      </c>
      <c r="E51" s="257"/>
      <c r="F51" s="258">
        <f t="shared" si="1"/>
        <v>0</v>
      </c>
    </row>
    <row r="52" spans="1:6" ht="12.75">
      <c r="A52" s="254" t="s">
        <v>1349</v>
      </c>
      <c r="B52" s="255" t="s">
        <v>1350</v>
      </c>
      <c r="C52" s="256" t="s">
        <v>1780</v>
      </c>
      <c r="D52" s="257">
        <v>1</v>
      </c>
      <c r="E52" s="257"/>
      <c r="F52" s="258">
        <f t="shared" si="1"/>
        <v>0</v>
      </c>
    </row>
    <row r="53" spans="1:6" ht="12.75">
      <c r="A53" s="254" t="s">
        <v>1351</v>
      </c>
      <c r="B53" s="255" t="s">
        <v>1352</v>
      </c>
      <c r="C53" s="256" t="s">
        <v>1780</v>
      </c>
      <c r="D53" s="257">
        <v>4</v>
      </c>
      <c r="E53" s="257"/>
      <c r="F53" s="258">
        <f t="shared" si="1"/>
        <v>0</v>
      </c>
    </row>
    <row r="54" spans="1:6" ht="12.75">
      <c r="A54" s="254" t="s">
        <v>1353</v>
      </c>
      <c r="B54" s="255" t="s">
        <v>1354</v>
      </c>
      <c r="C54" s="256" t="s">
        <v>1780</v>
      </c>
      <c r="D54" s="257">
        <v>2</v>
      </c>
      <c r="E54" s="257"/>
      <c r="F54" s="258">
        <f t="shared" si="1"/>
        <v>0</v>
      </c>
    </row>
    <row r="55" spans="1:6" ht="12.75">
      <c r="A55" s="254" t="s">
        <v>1355</v>
      </c>
      <c r="B55" s="255" t="s">
        <v>1356</v>
      </c>
      <c r="C55" s="256" t="s">
        <v>1780</v>
      </c>
      <c r="D55" s="257">
        <v>2</v>
      </c>
      <c r="E55" s="257"/>
      <c r="F55" s="258">
        <f t="shared" si="1"/>
        <v>0</v>
      </c>
    </row>
    <row r="56" spans="1:6" ht="12.75">
      <c r="A56" s="254" t="s">
        <v>1357</v>
      </c>
      <c r="B56" s="255" t="s">
        <v>1358</v>
      </c>
      <c r="C56" s="256" t="s">
        <v>1780</v>
      </c>
      <c r="D56" s="257">
        <v>3</v>
      </c>
      <c r="E56" s="257"/>
      <c r="F56" s="258">
        <f t="shared" si="1"/>
        <v>0</v>
      </c>
    </row>
    <row r="57" spans="1:6" ht="12.75">
      <c r="A57" s="254" t="s">
        <v>1359</v>
      </c>
      <c r="B57" s="255" t="s">
        <v>1361</v>
      </c>
      <c r="C57" s="256" t="s">
        <v>1780</v>
      </c>
      <c r="D57" s="257">
        <v>2</v>
      </c>
      <c r="E57" s="257"/>
      <c r="F57" s="258">
        <f t="shared" si="1"/>
        <v>0</v>
      </c>
    </row>
    <row r="58" spans="1:6" ht="12.75">
      <c r="A58" s="254" t="s">
        <v>1362</v>
      </c>
      <c r="B58" s="255" t="s">
        <v>1363</v>
      </c>
      <c r="C58" s="256" t="s">
        <v>1780</v>
      </c>
      <c r="D58" s="257">
        <v>2</v>
      </c>
      <c r="E58" s="257"/>
      <c r="F58" s="258">
        <f t="shared" si="1"/>
        <v>0</v>
      </c>
    </row>
    <row r="59" spans="1:6" ht="12.75">
      <c r="A59" s="254" t="s">
        <v>1368</v>
      </c>
      <c r="B59" s="255" t="s">
        <v>1369</v>
      </c>
      <c r="C59" s="256" t="s">
        <v>1780</v>
      </c>
      <c r="D59" s="257">
        <v>3</v>
      </c>
      <c r="E59" s="257"/>
      <c r="F59" s="258">
        <f t="shared" si="1"/>
        <v>0</v>
      </c>
    </row>
    <row r="60" spans="1:6" ht="12.75">
      <c r="A60" s="254" t="s">
        <v>1370</v>
      </c>
      <c r="B60" s="255" t="s">
        <v>1371</v>
      </c>
      <c r="C60" s="256" t="s">
        <v>1780</v>
      </c>
      <c r="D60" s="257">
        <v>2</v>
      </c>
      <c r="E60" s="257"/>
      <c r="F60" s="258">
        <f t="shared" si="1"/>
        <v>0</v>
      </c>
    </row>
    <row r="61" spans="1:6" ht="12.75">
      <c r="A61" s="254" t="s">
        <v>1372</v>
      </c>
      <c r="B61" s="255" t="s">
        <v>1373</v>
      </c>
      <c r="C61" s="256" t="s">
        <v>1780</v>
      </c>
      <c r="D61" s="257">
        <v>1</v>
      </c>
      <c r="E61" s="257"/>
      <c r="F61" s="258">
        <f t="shared" si="1"/>
        <v>0</v>
      </c>
    </row>
    <row r="62" spans="1:6" ht="12.75">
      <c r="A62" s="254" t="s">
        <v>1374</v>
      </c>
      <c r="B62" s="255" t="s">
        <v>1375</v>
      </c>
      <c r="C62" s="256" t="s">
        <v>1780</v>
      </c>
      <c r="D62" s="257">
        <v>2</v>
      </c>
      <c r="E62" s="257"/>
      <c r="F62" s="258">
        <f t="shared" si="1"/>
        <v>0</v>
      </c>
    </row>
    <row r="63" spans="1:6" ht="12.75">
      <c r="A63" s="254" t="s">
        <v>1376</v>
      </c>
      <c r="B63" s="255" t="s">
        <v>1377</v>
      </c>
      <c r="C63" s="256" t="s">
        <v>1780</v>
      </c>
      <c r="D63" s="257">
        <v>1</v>
      </c>
      <c r="E63" s="257"/>
      <c r="F63" s="258">
        <f t="shared" si="1"/>
        <v>0</v>
      </c>
    </row>
    <row r="64" spans="1:6" ht="12.75">
      <c r="A64" s="254" t="s">
        <v>1378</v>
      </c>
      <c r="B64" s="255" t="s">
        <v>1379</v>
      </c>
      <c r="C64" s="256" t="s">
        <v>1380</v>
      </c>
      <c r="D64" s="257">
        <v>1</v>
      </c>
      <c r="E64" s="257"/>
      <c r="F64" s="258">
        <f aca="true" t="shared" si="2" ref="F64:F83">D64*E64</f>
        <v>0</v>
      </c>
    </row>
    <row r="65" spans="1:6" ht="22.5">
      <c r="A65" s="254" t="s">
        <v>1381</v>
      </c>
      <c r="B65" s="255" t="s">
        <v>1382</v>
      </c>
      <c r="C65" s="256" t="s">
        <v>1380</v>
      </c>
      <c r="D65" s="257">
        <v>1</v>
      </c>
      <c r="E65" s="257"/>
      <c r="F65" s="258">
        <f t="shared" si="2"/>
        <v>0</v>
      </c>
    </row>
    <row r="66" spans="1:6" ht="12.75">
      <c r="A66" s="254" t="s">
        <v>1383</v>
      </c>
      <c r="B66" s="255" t="s">
        <v>1386</v>
      </c>
      <c r="C66" s="256" t="s">
        <v>1380</v>
      </c>
      <c r="D66" s="257">
        <v>1</v>
      </c>
      <c r="E66" s="257"/>
      <c r="F66" s="258">
        <f t="shared" si="2"/>
        <v>0</v>
      </c>
    </row>
    <row r="67" spans="1:6" ht="12.75">
      <c r="A67" s="254" t="s">
        <v>1387</v>
      </c>
      <c r="B67" s="255" t="s">
        <v>1388</v>
      </c>
      <c r="C67" s="256" t="s">
        <v>1780</v>
      </c>
      <c r="D67" s="257">
        <v>2</v>
      </c>
      <c r="E67" s="257"/>
      <c r="F67" s="258">
        <f t="shared" si="2"/>
        <v>0</v>
      </c>
    </row>
    <row r="68" spans="1:6" ht="12.75">
      <c r="A68" s="254" t="s">
        <v>1389</v>
      </c>
      <c r="B68" s="255" t="s">
        <v>1390</v>
      </c>
      <c r="C68" s="256" t="s">
        <v>1780</v>
      </c>
      <c r="D68" s="257">
        <v>2</v>
      </c>
      <c r="E68" s="257"/>
      <c r="F68" s="258">
        <f t="shared" si="2"/>
        <v>0</v>
      </c>
    </row>
    <row r="69" spans="1:6" ht="12.75">
      <c r="A69" s="254" t="s">
        <v>1391</v>
      </c>
      <c r="B69" s="255" t="s">
        <v>1392</v>
      </c>
      <c r="C69" s="256" t="s">
        <v>1780</v>
      </c>
      <c r="D69" s="257">
        <v>8</v>
      </c>
      <c r="E69" s="257"/>
      <c r="F69" s="258">
        <f t="shared" si="2"/>
        <v>0</v>
      </c>
    </row>
    <row r="70" spans="1:6" ht="22.5">
      <c r="A70" s="254" t="s">
        <v>1393</v>
      </c>
      <c r="B70" s="255" t="s">
        <v>1394</v>
      </c>
      <c r="C70" s="256" t="s">
        <v>1780</v>
      </c>
      <c r="D70" s="257">
        <v>1</v>
      </c>
      <c r="E70" s="257"/>
      <c r="F70" s="258">
        <f t="shared" si="2"/>
        <v>0</v>
      </c>
    </row>
    <row r="71" spans="1:6" ht="12.75">
      <c r="A71" s="254" t="s">
        <v>1395</v>
      </c>
      <c r="B71" s="255" t="s">
        <v>1396</v>
      </c>
      <c r="C71" s="256" t="s">
        <v>1780</v>
      </c>
      <c r="D71" s="257">
        <v>8</v>
      </c>
      <c r="E71" s="257"/>
      <c r="F71" s="258">
        <f t="shared" si="2"/>
        <v>0</v>
      </c>
    </row>
    <row r="72" spans="1:6" ht="12.75">
      <c r="A72" s="254" t="s">
        <v>1397</v>
      </c>
      <c r="B72" s="255" t="s">
        <v>1398</v>
      </c>
      <c r="C72" s="256" t="s">
        <v>1780</v>
      </c>
      <c r="D72" s="257">
        <v>14</v>
      </c>
      <c r="E72" s="257"/>
      <c r="F72" s="258">
        <f t="shared" si="2"/>
        <v>0</v>
      </c>
    </row>
    <row r="73" spans="1:6" ht="12.75">
      <c r="A73" s="254" t="s">
        <v>1399</v>
      </c>
      <c r="B73" s="255" t="s">
        <v>1400</v>
      </c>
      <c r="C73" s="256" t="s">
        <v>1780</v>
      </c>
      <c r="D73" s="257">
        <v>3</v>
      </c>
      <c r="E73" s="257"/>
      <c r="F73" s="258">
        <f t="shared" si="2"/>
        <v>0</v>
      </c>
    </row>
    <row r="74" spans="1:6" ht="12.75">
      <c r="A74" s="254" t="s">
        <v>1401</v>
      </c>
      <c r="B74" s="255" t="s">
        <v>1402</v>
      </c>
      <c r="C74" s="256" t="s">
        <v>1780</v>
      </c>
      <c r="D74" s="257">
        <v>1</v>
      </c>
      <c r="E74" s="257"/>
      <c r="F74" s="258">
        <f t="shared" si="2"/>
        <v>0</v>
      </c>
    </row>
    <row r="75" spans="1:6" ht="12.75">
      <c r="A75" s="254" t="s">
        <v>1403</v>
      </c>
      <c r="B75" s="255" t="s">
        <v>1404</v>
      </c>
      <c r="C75" s="256" t="s">
        <v>1235</v>
      </c>
      <c r="D75" s="257">
        <v>1</v>
      </c>
      <c r="E75" s="257"/>
      <c r="F75" s="258">
        <f t="shared" si="2"/>
        <v>0</v>
      </c>
    </row>
    <row r="76" spans="1:6" ht="12.75">
      <c r="A76" s="254" t="s">
        <v>1405</v>
      </c>
      <c r="B76" s="255" t="s">
        <v>1406</v>
      </c>
      <c r="C76" s="256" t="s">
        <v>1780</v>
      </c>
      <c r="D76" s="257">
        <v>8</v>
      </c>
      <c r="E76" s="257"/>
      <c r="F76" s="258">
        <f t="shared" si="2"/>
        <v>0</v>
      </c>
    </row>
    <row r="77" spans="1:6" ht="12.75">
      <c r="A77" s="254" t="s">
        <v>1407</v>
      </c>
      <c r="B77" s="255" t="s">
        <v>1408</v>
      </c>
      <c r="C77" s="256" t="s">
        <v>1780</v>
      </c>
      <c r="D77" s="257">
        <v>5</v>
      </c>
      <c r="E77" s="257"/>
      <c r="F77" s="258">
        <f t="shared" si="2"/>
        <v>0</v>
      </c>
    </row>
    <row r="78" spans="1:6" ht="12.75">
      <c r="A78" s="254" t="s">
        <v>1409</v>
      </c>
      <c r="B78" s="255" t="s">
        <v>1410</v>
      </c>
      <c r="C78" s="256" t="s">
        <v>1780</v>
      </c>
      <c r="D78" s="257">
        <v>1</v>
      </c>
      <c r="E78" s="257"/>
      <c r="F78" s="258">
        <f t="shared" si="2"/>
        <v>0</v>
      </c>
    </row>
    <row r="79" spans="1:6" ht="12.75">
      <c r="A79" s="254" t="s">
        <v>1411</v>
      </c>
      <c r="B79" s="255" t="s">
        <v>1412</v>
      </c>
      <c r="C79" s="256" t="s">
        <v>1780</v>
      </c>
      <c r="D79" s="257">
        <v>3</v>
      </c>
      <c r="E79" s="257"/>
      <c r="F79" s="258">
        <f t="shared" si="2"/>
        <v>0</v>
      </c>
    </row>
    <row r="80" spans="1:6" ht="12.75">
      <c r="A80" s="254" t="s">
        <v>1413</v>
      </c>
      <c r="B80" s="255" t="s">
        <v>1414</v>
      </c>
      <c r="C80" s="256" t="s">
        <v>1780</v>
      </c>
      <c r="D80" s="257">
        <v>8</v>
      </c>
      <c r="E80" s="257"/>
      <c r="F80" s="258">
        <f t="shared" si="2"/>
        <v>0</v>
      </c>
    </row>
    <row r="81" spans="1:6" ht="12.75">
      <c r="A81" s="254" t="s">
        <v>1415</v>
      </c>
      <c r="B81" s="255" t="s">
        <v>1416</v>
      </c>
      <c r="C81" s="256" t="s">
        <v>1780</v>
      </c>
      <c r="D81" s="257">
        <v>21</v>
      </c>
      <c r="E81" s="257"/>
      <c r="F81" s="258">
        <f t="shared" si="2"/>
        <v>0</v>
      </c>
    </row>
    <row r="82" spans="1:6" ht="12.75">
      <c r="A82" s="254" t="s">
        <v>1417</v>
      </c>
      <c r="B82" s="255" t="s">
        <v>1418</v>
      </c>
      <c r="C82" s="256" t="s">
        <v>1780</v>
      </c>
      <c r="D82" s="257">
        <v>5</v>
      </c>
      <c r="E82" s="257"/>
      <c r="F82" s="258">
        <f t="shared" si="2"/>
        <v>0</v>
      </c>
    </row>
    <row r="83" spans="1:6" ht="12.75">
      <c r="A83" s="254" t="s">
        <v>1419</v>
      </c>
      <c r="B83" s="255" t="s">
        <v>1420</v>
      </c>
      <c r="C83" s="256" t="s">
        <v>1777</v>
      </c>
      <c r="D83" s="257">
        <v>118</v>
      </c>
      <c r="E83" s="257"/>
      <c r="F83" s="258">
        <f t="shared" si="2"/>
        <v>0</v>
      </c>
    </row>
    <row r="84" spans="1:6" ht="22.5">
      <c r="A84" s="254" t="s">
        <v>1421</v>
      </c>
      <c r="B84" s="255" t="s">
        <v>1422</v>
      </c>
      <c r="C84" s="256" t="s">
        <v>1307</v>
      </c>
      <c r="D84" s="257">
        <v>7.5</v>
      </c>
      <c r="E84" s="257"/>
      <c r="F84" s="258">
        <v>0</v>
      </c>
    </row>
    <row r="85" spans="1:6" ht="12.75">
      <c r="A85" s="259" t="s">
        <v>1308</v>
      </c>
      <c r="B85" s="260" t="s">
        <v>1423</v>
      </c>
      <c r="C85" s="261"/>
      <c r="D85" s="262"/>
      <c r="E85" s="263"/>
      <c r="F85" s="264">
        <f>SUM(F33:F84)</f>
        <v>0</v>
      </c>
    </row>
    <row r="86" spans="1:6" ht="12.75">
      <c r="A86" s="249" t="s">
        <v>1424</v>
      </c>
      <c r="B86" s="250" t="s">
        <v>1425</v>
      </c>
      <c r="C86" s="251"/>
      <c r="D86" s="252"/>
      <c r="E86" s="252"/>
      <c r="F86" s="253"/>
    </row>
    <row r="87" spans="1:6" ht="22.5">
      <c r="A87" s="254" t="s">
        <v>1426</v>
      </c>
      <c r="B87" s="255" t="s">
        <v>1427</v>
      </c>
      <c r="C87" s="256" t="s">
        <v>1428</v>
      </c>
      <c r="D87" s="257">
        <v>1</v>
      </c>
      <c r="E87" s="257"/>
      <c r="F87" s="258">
        <f>D87*E87</f>
        <v>0</v>
      </c>
    </row>
    <row r="88" spans="1:6" ht="22.5">
      <c r="A88" s="254" t="s">
        <v>1429</v>
      </c>
      <c r="B88" s="255" t="s">
        <v>1430</v>
      </c>
      <c r="C88" s="256" t="s">
        <v>1428</v>
      </c>
      <c r="D88" s="257">
        <v>1</v>
      </c>
      <c r="E88" s="257"/>
      <c r="F88" s="258">
        <f>D88*E88</f>
        <v>0</v>
      </c>
    </row>
    <row r="89" spans="1:6" ht="12.75">
      <c r="A89" s="254" t="s">
        <v>1431</v>
      </c>
      <c r="B89" s="255" t="s">
        <v>1432</v>
      </c>
      <c r="C89" s="256" t="s">
        <v>1780</v>
      </c>
      <c r="D89" s="257">
        <v>4</v>
      </c>
      <c r="E89" s="257"/>
      <c r="F89" s="258">
        <f>D89*E89</f>
        <v>0</v>
      </c>
    </row>
    <row r="90" spans="1:6" ht="12.75">
      <c r="A90" s="254" t="s">
        <v>1433</v>
      </c>
      <c r="B90" s="255" t="s">
        <v>1434</v>
      </c>
      <c r="C90" s="256" t="s">
        <v>1780</v>
      </c>
      <c r="D90" s="257">
        <v>5</v>
      </c>
      <c r="E90" s="257"/>
      <c r="F90" s="258">
        <f>D90*E90</f>
        <v>0</v>
      </c>
    </row>
    <row r="91" spans="1:6" ht="22.5">
      <c r="A91" s="254" t="s">
        <v>1435</v>
      </c>
      <c r="B91" s="255" t="s">
        <v>1436</v>
      </c>
      <c r="C91" s="256" t="s">
        <v>1307</v>
      </c>
      <c r="D91" s="257">
        <v>5.4</v>
      </c>
      <c r="E91" s="257"/>
      <c r="F91" s="258">
        <v>0</v>
      </c>
    </row>
    <row r="92" spans="1:6" ht="12.75">
      <c r="A92" s="259" t="s">
        <v>1308</v>
      </c>
      <c r="B92" s="260" t="s">
        <v>1437</v>
      </c>
      <c r="C92" s="261"/>
      <c r="D92" s="262"/>
      <c r="E92" s="263"/>
      <c r="F92" s="264">
        <f>SUM(F87:F91)</f>
        <v>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zoomScalePageLayoutView="0" workbookViewId="0" topLeftCell="A1">
      <selection activeCell="I13" sqref="I13:I116"/>
    </sheetView>
  </sheetViews>
  <sheetFormatPr defaultColWidth="9.140625" defaultRowHeight="12.75"/>
  <cols>
    <col min="1" max="2" width="5.7109375" style="0" customWidth="1"/>
    <col min="3" max="3" width="10.7109375" style="0" customWidth="1"/>
    <col min="4" max="4" width="62.140625" style="0" customWidth="1"/>
    <col min="5" max="5" width="4.7109375" style="0" customWidth="1"/>
    <col min="6" max="10" width="10.7109375" style="0" customWidth="1"/>
  </cols>
  <sheetData>
    <row r="1" spans="1:10" ht="9.75" customHeight="1">
      <c r="A1" s="181" t="s">
        <v>1507</v>
      </c>
      <c r="B1" s="149" t="s">
        <v>1774</v>
      </c>
      <c r="C1" s="149"/>
      <c r="D1" s="149"/>
      <c r="E1" s="149"/>
      <c r="F1" s="183"/>
      <c r="G1" s="149"/>
      <c r="H1" s="149"/>
      <c r="I1" s="170" t="s">
        <v>623</v>
      </c>
      <c r="J1" s="149"/>
    </row>
    <row r="2" spans="1:10" ht="9.75" customHeight="1">
      <c r="A2" s="149" t="s">
        <v>1508</v>
      </c>
      <c r="B2" s="149" t="s">
        <v>630</v>
      </c>
      <c r="C2" s="149"/>
      <c r="D2" s="149"/>
      <c r="E2" s="149"/>
      <c r="F2" s="183"/>
      <c r="G2" s="149"/>
      <c r="H2" s="149"/>
      <c r="I2" s="170" t="s">
        <v>627</v>
      </c>
      <c r="J2" s="149"/>
    </row>
    <row r="3" spans="1:10" ht="9.75" customHeight="1">
      <c r="A3" s="1"/>
      <c r="B3" s="1"/>
      <c r="C3" s="1"/>
      <c r="D3" s="212"/>
      <c r="E3" s="1"/>
      <c r="F3" s="184"/>
      <c r="G3" s="1"/>
      <c r="H3" s="1"/>
      <c r="I3" s="217"/>
      <c r="J3" s="1"/>
    </row>
    <row r="4" spans="1:10" ht="12.75" customHeight="1">
      <c r="A4" s="209"/>
      <c r="B4" s="209"/>
      <c r="C4" s="210"/>
      <c r="D4" s="210"/>
      <c r="E4" s="210"/>
      <c r="F4" s="209" t="s">
        <v>1509</v>
      </c>
      <c r="G4" s="210"/>
      <c r="H4" s="210"/>
      <c r="I4" s="218"/>
      <c r="J4" s="210"/>
    </row>
    <row r="5" spans="1:10" ht="9.75" customHeight="1" thickBot="1">
      <c r="A5" s="1"/>
      <c r="B5" s="1"/>
      <c r="C5" s="1"/>
      <c r="D5" s="1"/>
      <c r="E5" s="1"/>
      <c r="F5" s="184"/>
      <c r="G5" s="1"/>
      <c r="H5" s="1"/>
      <c r="I5" s="217"/>
      <c r="J5" s="1"/>
    </row>
    <row r="6" spans="1:10" ht="13.5" thickTop="1">
      <c r="A6" s="29" t="s">
        <v>1512</v>
      </c>
      <c r="B6" s="31"/>
      <c r="C6" s="30"/>
      <c r="D6" s="30"/>
      <c r="E6" s="31"/>
      <c r="F6" s="185"/>
      <c r="G6" s="32" t="s">
        <v>1532</v>
      </c>
      <c r="H6" s="32"/>
      <c r="I6" s="219"/>
      <c r="J6" s="34"/>
    </row>
    <row r="7" spans="1:10" ht="12.75">
      <c r="A7" s="35" t="s">
        <v>1514</v>
      </c>
      <c r="B7" s="10"/>
      <c r="C7" s="5" t="s">
        <v>1510</v>
      </c>
      <c r="D7" s="5" t="s">
        <v>1511</v>
      </c>
      <c r="E7" s="10" t="s">
        <v>1534</v>
      </c>
      <c r="F7" s="186" t="s">
        <v>1515</v>
      </c>
      <c r="G7" s="9" t="s">
        <v>1530</v>
      </c>
      <c r="H7" s="8"/>
      <c r="I7" s="220" t="s">
        <v>1531</v>
      </c>
      <c r="J7" s="274"/>
    </row>
    <row r="8" spans="1:10" ht="12.75">
      <c r="A8" s="35" t="s">
        <v>1513</v>
      </c>
      <c r="B8" s="10"/>
      <c r="C8" s="5"/>
      <c r="D8" s="5"/>
      <c r="E8" s="10"/>
      <c r="F8" s="187"/>
      <c r="G8" s="6" t="s">
        <v>1516</v>
      </c>
      <c r="H8" s="7" t="s">
        <v>1517</v>
      </c>
      <c r="I8" s="221" t="s">
        <v>1516</v>
      </c>
      <c r="J8" s="37" t="s">
        <v>1517</v>
      </c>
    </row>
    <row r="9" spans="1:10" ht="13.5" thickBot="1">
      <c r="A9" s="38" t="s">
        <v>1518</v>
      </c>
      <c r="B9" s="40"/>
      <c r="C9" s="39" t="s">
        <v>1519</v>
      </c>
      <c r="D9" s="39" t="s">
        <v>1520</v>
      </c>
      <c r="E9" s="40" t="s">
        <v>1521</v>
      </c>
      <c r="F9" s="188" t="s">
        <v>1522</v>
      </c>
      <c r="G9" s="40" t="s">
        <v>1523</v>
      </c>
      <c r="H9" s="39" t="s">
        <v>1524</v>
      </c>
      <c r="I9" s="222" t="s">
        <v>1525</v>
      </c>
      <c r="J9" s="41" t="s">
        <v>1526</v>
      </c>
    </row>
    <row r="10" spans="1:10" ht="15" customHeight="1" thickTop="1">
      <c r="A10" s="114"/>
      <c r="B10" s="117"/>
      <c r="C10" s="115"/>
      <c r="D10" s="116" t="s">
        <v>1627</v>
      </c>
      <c r="E10" s="117"/>
      <c r="F10" s="194"/>
      <c r="G10" s="117"/>
      <c r="H10" s="119"/>
      <c r="I10" s="225"/>
      <c r="J10" s="49"/>
    </row>
    <row r="11" spans="1:10" ht="15" customHeight="1">
      <c r="A11" s="15"/>
      <c r="B11" s="17"/>
      <c r="C11" s="28"/>
      <c r="D11" s="19" t="s">
        <v>1635</v>
      </c>
      <c r="E11" s="17"/>
      <c r="F11" s="186"/>
      <c r="G11" s="17"/>
      <c r="H11" s="16"/>
      <c r="I11" s="226"/>
      <c r="J11" s="18"/>
    </row>
    <row r="12" spans="1:10" ht="9.75" customHeight="1">
      <c r="A12" s="15"/>
      <c r="B12" s="17"/>
      <c r="C12" s="280" t="s">
        <v>46</v>
      </c>
      <c r="D12" s="281" t="s">
        <v>47</v>
      </c>
      <c r="E12" s="17"/>
      <c r="F12" s="186"/>
      <c r="G12" s="17"/>
      <c r="H12" s="16"/>
      <c r="I12" s="224"/>
      <c r="J12" s="18"/>
    </row>
    <row r="13" spans="1:10" ht="9.75" customHeight="1">
      <c r="A13" s="4">
        <v>1</v>
      </c>
      <c r="B13" s="277" t="s">
        <v>48</v>
      </c>
      <c r="C13" s="273" t="s">
        <v>135</v>
      </c>
      <c r="D13" s="11" t="s">
        <v>136</v>
      </c>
      <c r="E13" s="5" t="s">
        <v>1777</v>
      </c>
      <c r="F13" s="190">
        <v>61</v>
      </c>
      <c r="G13" s="14"/>
      <c r="H13" s="12">
        <f>F13*G13</f>
        <v>0</v>
      </c>
      <c r="I13" s="14"/>
      <c r="J13" s="275">
        <f>F13*I13</f>
        <v>0</v>
      </c>
    </row>
    <row r="14" spans="1:10" ht="9.75" customHeight="1">
      <c r="A14" s="4">
        <f aca="true" t="shared" si="0" ref="A14:A77">A13+1</f>
        <v>2</v>
      </c>
      <c r="B14" s="277" t="s">
        <v>51</v>
      </c>
      <c r="C14" s="273" t="s">
        <v>137</v>
      </c>
      <c r="D14" s="11" t="s">
        <v>138</v>
      </c>
      <c r="E14" s="5" t="s">
        <v>1777</v>
      </c>
      <c r="F14" s="190">
        <v>61</v>
      </c>
      <c r="G14" s="14"/>
      <c r="H14" s="12">
        <f aca="true" t="shared" si="1" ref="H14:H77">F14*G14</f>
        <v>0</v>
      </c>
      <c r="I14" s="14"/>
      <c r="J14" s="275">
        <f aca="true" t="shared" si="2" ref="J14:J77">F14*I14</f>
        <v>0</v>
      </c>
    </row>
    <row r="15" spans="1:10" ht="9.75" customHeight="1">
      <c r="A15" s="4">
        <f t="shared" si="0"/>
        <v>3</v>
      </c>
      <c r="B15" s="277" t="s">
        <v>48</v>
      </c>
      <c r="C15" s="273" t="s">
        <v>139</v>
      </c>
      <c r="D15" s="11" t="s">
        <v>140</v>
      </c>
      <c r="E15" s="5" t="s">
        <v>1777</v>
      </c>
      <c r="F15" s="190">
        <v>2</v>
      </c>
      <c r="G15" s="14"/>
      <c r="H15" s="12">
        <f t="shared" si="1"/>
        <v>0</v>
      </c>
      <c r="I15" s="14"/>
      <c r="J15" s="275">
        <f t="shared" si="2"/>
        <v>0</v>
      </c>
    </row>
    <row r="16" spans="1:10" ht="9.75" customHeight="1">
      <c r="A16" s="4">
        <f t="shared" si="0"/>
        <v>4</v>
      </c>
      <c r="B16" s="277" t="s">
        <v>51</v>
      </c>
      <c r="C16" s="273" t="s">
        <v>141</v>
      </c>
      <c r="D16" s="11" t="s">
        <v>142</v>
      </c>
      <c r="E16" s="5" t="s">
        <v>1777</v>
      </c>
      <c r="F16" s="190">
        <v>2</v>
      </c>
      <c r="G16" s="14"/>
      <c r="H16" s="12">
        <f t="shared" si="1"/>
        <v>0</v>
      </c>
      <c r="I16" s="14"/>
      <c r="J16" s="275">
        <f t="shared" si="2"/>
        <v>0</v>
      </c>
    </row>
    <row r="17" spans="1:10" ht="9.75" customHeight="1">
      <c r="A17" s="4">
        <f t="shared" si="0"/>
        <v>5</v>
      </c>
      <c r="B17" s="277" t="s">
        <v>48</v>
      </c>
      <c r="C17" s="273" t="s">
        <v>143</v>
      </c>
      <c r="D17" s="11" t="s">
        <v>144</v>
      </c>
      <c r="E17" s="5" t="s">
        <v>1461</v>
      </c>
      <c r="F17" s="190">
        <v>97</v>
      </c>
      <c r="G17" s="14"/>
      <c r="H17" s="12">
        <f t="shared" si="1"/>
        <v>0</v>
      </c>
      <c r="I17" s="14"/>
      <c r="J17" s="275">
        <f t="shared" si="2"/>
        <v>0</v>
      </c>
    </row>
    <row r="18" spans="1:10" ht="9.75" customHeight="1">
      <c r="A18" s="4">
        <f t="shared" si="0"/>
        <v>6</v>
      </c>
      <c r="B18" s="277" t="s">
        <v>51</v>
      </c>
      <c r="C18" s="273" t="s">
        <v>145</v>
      </c>
      <c r="D18" s="11" t="s">
        <v>146</v>
      </c>
      <c r="E18" s="5" t="s">
        <v>1461</v>
      </c>
      <c r="F18" s="190">
        <v>97</v>
      </c>
      <c r="G18" s="14"/>
      <c r="H18" s="12">
        <f t="shared" si="1"/>
        <v>0</v>
      </c>
      <c r="I18" s="14"/>
      <c r="J18" s="275">
        <f t="shared" si="2"/>
        <v>0</v>
      </c>
    </row>
    <row r="19" spans="1:10" ht="9.75" customHeight="1">
      <c r="A19" s="4">
        <f t="shared" si="0"/>
        <v>7</v>
      </c>
      <c r="B19" s="277" t="s">
        <v>48</v>
      </c>
      <c r="C19" s="273" t="s">
        <v>147</v>
      </c>
      <c r="D19" s="11" t="s">
        <v>148</v>
      </c>
      <c r="E19" s="5" t="s">
        <v>1461</v>
      </c>
      <c r="F19" s="190">
        <v>54</v>
      </c>
      <c r="G19" s="14"/>
      <c r="H19" s="12">
        <f t="shared" si="1"/>
        <v>0</v>
      </c>
      <c r="I19" s="14"/>
      <c r="J19" s="275">
        <f t="shared" si="2"/>
        <v>0</v>
      </c>
    </row>
    <row r="20" spans="1:10" ht="9.75" customHeight="1">
      <c r="A20" s="4">
        <f t="shared" si="0"/>
        <v>8</v>
      </c>
      <c r="B20" s="277" t="s">
        <v>51</v>
      </c>
      <c r="C20" s="273" t="s">
        <v>149</v>
      </c>
      <c r="D20" s="11" t="s">
        <v>150</v>
      </c>
      <c r="E20" s="5" t="s">
        <v>1461</v>
      </c>
      <c r="F20" s="190">
        <v>54</v>
      </c>
      <c r="G20" s="14"/>
      <c r="H20" s="12">
        <f t="shared" si="1"/>
        <v>0</v>
      </c>
      <c r="I20" s="14"/>
      <c r="J20" s="275">
        <f t="shared" si="2"/>
        <v>0</v>
      </c>
    </row>
    <row r="21" spans="1:10" ht="9.75" customHeight="1">
      <c r="A21" s="4">
        <f t="shared" si="0"/>
        <v>9</v>
      </c>
      <c r="B21" s="277" t="s">
        <v>48</v>
      </c>
      <c r="C21" s="273" t="s">
        <v>151</v>
      </c>
      <c r="D21" s="11" t="s">
        <v>152</v>
      </c>
      <c r="E21" s="5" t="s">
        <v>1461</v>
      </c>
      <c r="F21" s="190">
        <v>1</v>
      </c>
      <c r="G21" s="14"/>
      <c r="H21" s="12">
        <f t="shared" si="1"/>
        <v>0</v>
      </c>
      <c r="I21" s="14"/>
      <c r="J21" s="275">
        <f t="shared" si="2"/>
        <v>0</v>
      </c>
    </row>
    <row r="22" spans="1:10" ht="9.75" customHeight="1">
      <c r="A22" s="4">
        <f t="shared" si="0"/>
        <v>10</v>
      </c>
      <c r="B22" s="277" t="s">
        <v>51</v>
      </c>
      <c r="C22" s="273" t="s">
        <v>153</v>
      </c>
      <c r="D22" s="11" t="s">
        <v>154</v>
      </c>
      <c r="E22" s="5" t="s">
        <v>1461</v>
      </c>
      <c r="F22" s="190">
        <v>1</v>
      </c>
      <c r="G22" s="14"/>
      <c r="H22" s="12">
        <f t="shared" si="1"/>
        <v>0</v>
      </c>
      <c r="I22" s="14"/>
      <c r="J22" s="275">
        <f t="shared" si="2"/>
        <v>0</v>
      </c>
    </row>
    <row r="23" spans="1:10" ht="9.75" customHeight="1">
      <c r="A23" s="4">
        <f t="shared" si="0"/>
        <v>11</v>
      </c>
      <c r="B23" s="277" t="s">
        <v>48</v>
      </c>
      <c r="C23" s="273" t="s">
        <v>155</v>
      </c>
      <c r="D23" s="11" t="s">
        <v>156</v>
      </c>
      <c r="E23" s="5" t="s">
        <v>1461</v>
      </c>
      <c r="F23" s="190">
        <v>3</v>
      </c>
      <c r="G23" s="14"/>
      <c r="H23" s="12">
        <f t="shared" si="1"/>
        <v>0</v>
      </c>
      <c r="I23" s="14"/>
      <c r="J23" s="275">
        <f t="shared" si="2"/>
        <v>0</v>
      </c>
    </row>
    <row r="24" spans="1:10" ht="9.75" customHeight="1">
      <c r="A24" s="4">
        <f t="shared" si="0"/>
        <v>12</v>
      </c>
      <c r="B24" s="277" t="s">
        <v>51</v>
      </c>
      <c r="C24" s="273" t="s">
        <v>157</v>
      </c>
      <c r="D24" s="11" t="s">
        <v>158</v>
      </c>
      <c r="E24" s="5" t="s">
        <v>1461</v>
      </c>
      <c r="F24" s="190">
        <v>3</v>
      </c>
      <c r="G24" s="14"/>
      <c r="H24" s="12">
        <f t="shared" si="1"/>
        <v>0</v>
      </c>
      <c r="I24" s="14"/>
      <c r="J24" s="275">
        <f t="shared" si="2"/>
        <v>0</v>
      </c>
    </row>
    <row r="25" spans="1:10" ht="9.75" customHeight="1">
      <c r="A25" s="4">
        <f t="shared" si="0"/>
        <v>13</v>
      </c>
      <c r="B25" s="277" t="s">
        <v>48</v>
      </c>
      <c r="C25" s="273" t="s">
        <v>159</v>
      </c>
      <c r="D25" s="11" t="s">
        <v>160</v>
      </c>
      <c r="E25" s="5" t="s">
        <v>1461</v>
      </c>
      <c r="F25" s="190">
        <v>10</v>
      </c>
      <c r="G25" s="14"/>
      <c r="H25" s="12">
        <f t="shared" si="1"/>
        <v>0</v>
      </c>
      <c r="I25" s="14"/>
      <c r="J25" s="275">
        <f t="shared" si="2"/>
        <v>0</v>
      </c>
    </row>
    <row r="26" spans="1:10" ht="9.75" customHeight="1">
      <c r="A26" s="4">
        <f t="shared" si="0"/>
        <v>14</v>
      </c>
      <c r="B26" s="277" t="s">
        <v>48</v>
      </c>
      <c r="C26" s="273" t="s">
        <v>161</v>
      </c>
      <c r="D26" s="11" t="s">
        <v>162</v>
      </c>
      <c r="E26" s="5" t="s">
        <v>1461</v>
      </c>
      <c r="F26" s="190">
        <v>12</v>
      </c>
      <c r="G26" s="14"/>
      <c r="H26" s="12">
        <f t="shared" si="1"/>
        <v>0</v>
      </c>
      <c r="I26" s="14"/>
      <c r="J26" s="275">
        <f t="shared" si="2"/>
        <v>0</v>
      </c>
    </row>
    <row r="27" spans="1:10" ht="9.75" customHeight="1">
      <c r="A27" s="4">
        <f t="shared" si="0"/>
        <v>15</v>
      </c>
      <c r="B27" s="277" t="s">
        <v>48</v>
      </c>
      <c r="C27" s="273" t="s">
        <v>163</v>
      </c>
      <c r="D27" s="11" t="s">
        <v>164</v>
      </c>
      <c r="E27" s="5" t="s">
        <v>1461</v>
      </c>
      <c r="F27" s="190">
        <v>2</v>
      </c>
      <c r="G27" s="14"/>
      <c r="H27" s="12">
        <f t="shared" si="1"/>
        <v>0</v>
      </c>
      <c r="I27" s="14"/>
      <c r="J27" s="275">
        <f t="shared" si="2"/>
        <v>0</v>
      </c>
    </row>
    <row r="28" spans="1:10" ht="9.75" customHeight="1">
      <c r="A28" s="4">
        <f t="shared" si="0"/>
        <v>16</v>
      </c>
      <c r="B28" s="277" t="s">
        <v>48</v>
      </c>
      <c r="C28" s="273" t="s">
        <v>165</v>
      </c>
      <c r="D28" s="11" t="s">
        <v>166</v>
      </c>
      <c r="E28" s="5" t="s">
        <v>1461</v>
      </c>
      <c r="F28" s="190">
        <v>39</v>
      </c>
      <c r="G28" s="14"/>
      <c r="H28" s="12">
        <f t="shared" si="1"/>
        <v>0</v>
      </c>
      <c r="I28" s="14"/>
      <c r="J28" s="275">
        <f t="shared" si="2"/>
        <v>0</v>
      </c>
    </row>
    <row r="29" spans="1:10" ht="9.75" customHeight="1">
      <c r="A29" s="4">
        <f t="shared" si="0"/>
        <v>17</v>
      </c>
      <c r="B29" s="277" t="s">
        <v>48</v>
      </c>
      <c r="C29" s="273" t="s">
        <v>167</v>
      </c>
      <c r="D29" s="11" t="s">
        <v>168</v>
      </c>
      <c r="E29" s="5" t="s">
        <v>1461</v>
      </c>
      <c r="F29" s="190">
        <v>4</v>
      </c>
      <c r="G29" s="14"/>
      <c r="H29" s="12">
        <f t="shared" si="1"/>
        <v>0</v>
      </c>
      <c r="I29" s="14"/>
      <c r="J29" s="275">
        <f t="shared" si="2"/>
        <v>0</v>
      </c>
    </row>
    <row r="30" spans="1:10" ht="9.75" customHeight="1">
      <c r="A30" s="4">
        <f t="shared" si="0"/>
        <v>18</v>
      </c>
      <c r="B30" s="277" t="s">
        <v>48</v>
      </c>
      <c r="C30" s="273" t="s">
        <v>169</v>
      </c>
      <c r="D30" s="11" t="s">
        <v>170</v>
      </c>
      <c r="E30" s="5" t="s">
        <v>1461</v>
      </c>
      <c r="F30" s="190">
        <v>3</v>
      </c>
      <c r="G30" s="14"/>
      <c r="H30" s="12">
        <f t="shared" si="1"/>
        <v>0</v>
      </c>
      <c r="I30" s="14"/>
      <c r="J30" s="275">
        <f t="shared" si="2"/>
        <v>0</v>
      </c>
    </row>
    <row r="31" spans="1:10" ht="9.75" customHeight="1">
      <c r="A31" s="4">
        <f t="shared" si="0"/>
        <v>19</v>
      </c>
      <c r="B31" s="277" t="s">
        <v>48</v>
      </c>
      <c r="C31" s="273" t="s">
        <v>171</v>
      </c>
      <c r="D31" s="11" t="s">
        <v>172</v>
      </c>
      <c r="E31" s="5" t="s">
        <v>1461</v>
      </c>
      <c r="F31" s="190">
        <v>10</v>
      </c>
      <c r="G31" s="14"/>
      <c r="H31" s="12">
        <f t="shared" si="1"/>
        <v>0</v>
      </c>
      <c r="I31" s="14"/>
      <c r="J31" s="275">
        <f t="shared" si="2"/>
        <v>0</v>
      </c>
    </row>
    <row r="32" spans="1:10" ht="9.75" customHeight="1">
      <c r="A32" s="4">
        <f t="shared" si="0"/>
        <v>20</v>
      </c>
      <c r="B32" s="277" t="s">
        <v>48</v>
      </c>
      <c r="C32" s="273" t="s">
        <v>173</v>
      </c>
      <c r="D32" s="11" t="s">
        <v>174</v>
      </c>
      <c r="E32" s="5" t="s">
        <v>1461</v>
      </c>
      <c r="F32" s="190">
        <v>1</v>
      </c>
      <c r="G32" s="14"/>
      <c r="H32" s="12">
        <f t="shared" si="1"/>
        <v>0</v>
      </c>
      <c r="I32" s="14"/>
      <c r="J32" s="275">
        <f t="shared" si="2"/>
        <v>0</v>
      </c>
    </row>
    <row r="33" spans="1:10" ht="9.75" customHeight="1">
      <c r="A33" s="4">
        <f t="shared" si="0"/>
        <v>21</v>
      </c>
      <c r="B33" s="277" t="s">
        <v>51</v>
      </c>
      <c r="C33" s="273" t="s">
        <v>175</v>
      </c>
      <c r="D33" s="11" t="s">
        <v>176</v>
      </c>
      <c r="E33" s="5" t="s">
        <v>1461</v>
      </c>
      <c r="F33" s="190">
        <v>1</v>
      </c>
      <c r="G33" s="14"/>
      <c r="H33" s="12">
        <f t="shared" si="1"/>
        <v>0</v>
      </c>
      <c r="I33" s="14"/>
      <c r="J33" s="275">
        <f t="shared" si="2"/>
        <v>0</v>
      </c>
    </row>
    <row r="34" spans="1:10" ht="9.75" customHeight="1">
      <c r="A34" s="4">
        <f t="shared" si="0"/>
        <v>22</v>
      </c>
      <c r="B34" s="277" t="s">
        <v>48</v>
      </c>
      <c r="C34" s="273" t="s">
        <v>177</v>
      </c>
      <c r="D34" s="11" t="s">
        <v>178</v>
      </c>
      <c r="E34" s="5" t="s">
        <v>1461</v>
      </c>
      <c r="F34" s="190">
        <v>2</v>
      </c>
      <c r="G34" s="14"/>
      <c r="H34" s="12">
        <f t="shared" si="1"/>
        <v>0</v>
      </c>
      <c r="I34" s="14"/>
      <c r="J34" s="275">
        <f t="shared" si="2"/>
        <v>0</v>
      </c>
    </row>
    <row r="35" spans="1:10" ht="9.75" customHeight="1">
      <c r="A35" s="4">
        <f t="shared" si="0"/>
        <v>23</v>
      </c>
      <c r="B35" s="277" t="s">
        <v>51</v>
      </c>
      <c r="C35" s="273" t="s">
        <v>179</v>
      </c>
      <c r="D35" s="11" t="s">
        <v>180</v>
      </c>
      <c r="E35" s="5" t="s">
        <v>1461</v>
      </c>
      <c r="F35" s="190">
        <v>2</v>
      </c>
      <c r="G35" s="14"/>
      <c r="H35" s="12">
        <f t="shared" si="1"/>
        <v>0</v>
      </c>
      <c r="I35" s="14"/>
      <c r="J35" s="275">
        <f t="shared" si="2"/>
        <v>0</v>
      </c>
    </row>
    <row r="36" spans="1:10" ht="9.75" customHeight="1">
      <c r="A36" s="4">
        <f t="shared" si="0"/>
        <v>24</v>
      </c>
      <c r="B36" s="277" t="s">
        <v>48</v>
      </c>
      <c r="C36" s="273" t="s">
        <v>181</v>
      </c>
      <c r="D36" s="11" t="s">
        <v>182</v>
      </c>
      <c r="E36" s="5" t="s">
        <v>1461</v>
      </c>
      <c r="F36" s="190">
        <v>1</v>
      </c>
      <c r="G36" s="14"/>
      <c r="H36" s="12">
        <f t="shared" si="1"/>
        <v>0</v>
      </c>
      <c r="I36" s="14"/>
      <c r="J36" s="275">
        <f t="shared" si="2"/>
        <v>0</v>
      </c>
    </row>
    <row r="37" spans="1:10" ht="9.75" customHeight="1">
      <c r="A37" s="4">
        <f t="shared" si="0"/>
        <v>25</v>
      </c>
      <c r="B37" s="277" t="s">
        <v>51</v>
      </c>
      <c r="C37" s="273" t="s">
        <v>183</v>
      </c>
      <c r="D37" s="11" t="s">
        <v>184</v>
      </c>
      <c r="E37" s="5" t="s">
        <v>1461</v>
      </c>
      <c r="F37" s="190">
        <v>1</v>
      </c>
      <c r="G37" s="14"/>
      <c r="H37" s="12">
        <f t="shared" si="1"/>
        <v>0</v>
      </c>
      <c r="I37" s="14"/>
      <c r="J37" s="275">
        <f t="shared" si="2"/>
        <v>0</v>
      </c>
    </row>
    <row r="38" spans="1:10" ht="9.75" customHeight="1">
      <c r="A38" s="4">
        <f t="shared" si="0"/>
        <v>26</v>
      </c>
      <c r="B38" s="277" t="s">
        <v>48</v>
      </c>
      <c r="C38" s="273" t="s">
        <v>185</v>
      </c>
      <c r="D38" s="11" t="s">
        <v>186</v>
      </c>
      <c r="E38" s="5" t="s">
        <v>1461</v>
      </c>
      <c r="F38" s="190">
        <v>20</v>
      </c>
      <c r="G38" s="14"/>
      <c r="H38" s="12">
        <f t="shared" si="1"/>
        <v>0</v>
      </c>
      <c r="I38" s="14"/>
      <c r="J38" s="275">
        <f t="shared" si="2"/>
        <v>0</v>
      </c>
    </row>
    <row r="39" spans="1:10" ht="9.75" customHeight="1">
      <c r="A39" s="4">
        <f t="shared" si="0"/>
        <v>27</v>
      </c>
      <c r="B39" s="277" t="s">
        <v>51</v>
      </c>
      <c r="C39" s="273" t="s">
        <v>187</v>
      </c>
      <c r="D39" s="11" t="s">
        <v>188</v>
      </c>
      <c r="E39" s="5" t="s">
        <v>1461</v>
      </c>
      <c r="F39" s="190">
        <v>20</v>
      </c>
      <c r="G39" s="14"/>
      <c r="H39" s="12">
        <f t="shared" si="1"/>
        <v>0</v>
      </c>
      <c r="I39" s="14"/>
      <c r="J39" s="275">
        <f t="shared" si="2"/>
        <v>0</v>
      </c>
    </row>
    <row r="40" spans="1:10" ht="9.75" customHeight="1">
      <c r="A40" s="4">
        <f t="shared" si="0"/>
        <v>28</v>
      </c>
      <c r="B40" s="277" t="s">
        <v>48</v>
      </c>
      <c r="C40" s="273" t="s">
        <v>189</v>
      </c>
      <c r="D40" s="11" t="s">
        <v>190</v>
      </c>
      <c r="E40" s="5" t="s">
        <v>1461</v>
      </c>
      <c r="F40" s="190">
        <v>3</v>
      </c>
      <c r="G40" s="14"/>
      <c r="H40" s="12">
        <f t="shared" si="1"/>
        <v>0</v>
      </c>
      <c r="I40" s="14"/>
      <c r="J40" s="275">
        <f t="shared" si="2"/>
        <v>0</v>
      </c>
    </row>
    <row r="41" spans="1:10" ht="9.75" customHeight="1">
      <c r="A41" s="4">
        <f t="shared" si="0"/>
        <v>29</v>
      </c>
      <c r="B41" s="277" t="s">
        <v>51</v>
      </c>
      <c r="C41" s="273" t="s">
        <v>191</v>
      </c>
      <c r="D41" s="11" t="s">
        <v>192</v>
      </c>
      <c r="E41" s="5" t="s">
        <v>1461</v>
      </c>
      <c r="F41" s="190">
        <v>3</v>
      </c>
      <c r="G41" s="14"/>
      <c r="H41" s="12">
        <f t="shared" si="1"/>
        <v>0</v>
      </c>
      <c r="I41" s="14"/>
      <c r="J41" s="275">
        <f t="shared" si="2"/>
        <v>0</v>
      </c>
    </row>
    <row r="42" spans="1:10" ht="9.75" customHeight="1">
      <c r="A42" s="4">
        <f t="shared" si="0"/>
        <v>30</v>
      </c>
      <c r="B42" s="277" t="s">
        <v>48</v>
      </c>
      <c r="C42" s="273" t="s">
        <v>193</v>
      </c>
      <c r="D42" s="11" t="s">
        <v>194</v>
      </c>
      <c r="E42" s="5" t="s">
        <v>1461</v>
      </c>
      <c r="F42" s="190">
        <v>16</v>
      </c>
      <c r="G42" s="14"/>
      <c r="H42" s="12">
        <f t="shared" si="1"/>
        <v>0</v>
      </c>
      <c r="I42" s="14"/>
      <c r="J42" s="275">
        <f t="shared" si="2"/>
        <v>0</v>
      </c>
    </row>
    <row r="43" spans="1:10" ht="9.75" customHeight="1">
      <c r="A43" s="4">
        <f t="shared" si="0"/>
        <v>31</v>
      </c>
      <c r="B43" s="277" t="s">
        <v>51</v>
      </c>
      <c r="C43" s="273" t="s">
        <v>195</v>
      </c>
      <c r="D43" s="11" t="s">
        <v>196</v>
      </c>
      <c r="E43" s="5" t="s">
        <v>1461</v>
      </c>
      <c r="F43" s="190">
        <v>16</v>
      </c>
      <c r="G43" s="14"/>
      <c r="H43" s="12">
        <f t="shared" si="1"/>
        <v>0</v>
      </c>
      <c r="I43" s="14"/>
      <c r="J43" s="275">
        <f t="shared" si="2"/>
        <v>0</v>
      </c>
    </row>
    <row r="44" spans="1:10" ht="9.75" customHeight="1">
      <c r="A44" s="4">
        <f t="shared" si="0"/>
        <v>32</v>
      </c>
      <c r="B44" s="277" t="s">
        <v>48</v>
      </c>
      <c r="C44" s="273" t="s">
        <v>197</v>
      </c>
      <c r="D44" s="11" t="s">
        <v>198</v>
      </c>
      <c r="E44" s="5" t="s">
        <v>1461</v>
      </c>
      <c r="F44" s="190">
        <v>2</v>
      </c>
      <c r="G44" s="14"/>
      <c r="H44" s="12">
        <f t="shared" si="1"/>
        <v>0</v>
      </c>
      <c r="I44" s="14"/>
      <c r="J44" s="275">
        <f t="shared" si="2"/>
        <v>0</v>
      </c>
    </row>
    <row r="45" spans="1:10" ht="9.75" customHeight="1">
      <c r="A45" s="4">
        <f t="shared" si="0"/>
        <v>33</v>
      </c>
      <c r="B45" s="277" t="s">
        <v>51</v>
      </c>
      <c r="C45" s="273" t="s">
        <v>199</v>
      </c>
      <c r="D45" s="11" t="s">
        <v>200</v>
      </c>
      <c r="E45" s="5" t="s">
        <v>1461</v>
      </c>
      <c r="F45" s="190">
        <v>2</v>
      </c>
      <c r="G45" s="14"/>
      <c r="H45" s="12">
        <f t="shared" si="1"/>
        <v>0</v>
      </c>
      <c r="I45" s="14"/>
      <c r="J45" s="275">
        <f t="shared" si="2"/>
        <v>0</v>
      </c>
    </row>
    <row r="46" spans="1:10" ht="9.75" customHeight="1">
      <c r="A46" s="4">
        <f t="shared" si="0"/>
        <v>34</v>
      </c>
      <c r="B46" s="277" t="s">
        <v>48</v>
      </c>
      <c r="C46" s="273" t="s">
        <v>201</v>
      </c>
      <c r="D46" s="11" t="s">
        <v>202</v>
      </c>
      <c r="E46" s="5" t="s">
        <v>1461</v>
      </c>
      <c r="F46" s="190">
        <v>1</v>
      </c>
      <c r="G46" s="14"/>
      <c r="H46" s="12">
        <f t="shared" si="1"/>
        <v>0</v>
      </c>
      <c r="I46" s="14"/>
      <c r="J46" s="275">
        <f t="shared" si="2"/>
        <v>0</v>
      </c>
    </row>
    <row r="47" spans="1:10" ht="9.75" customHeight="1">
      <c r="A47" s="4">
        <f t="shared" si="0"/>
        <v>35</v>
      </c>
      <c r="B47" s="277" t="s">
        <v>51</v>
      </c>
      <c r="C47" s="273" t="s">
        <v>203</v>
      </c>
      <c r="D47" s="11" t="s">
        <v>204</v>
      </c>
      <c r="E47" s="5" t="s">
        <v>1461</v>
      </c>
      <c r="F47" s="190">
        <v>1</v>
      </c>
      <c r="G47" s="14"/>
      <c r="H47" s="12">
        <f t="shared" si="1"/>
        <v>0</v>
      </c>
      <c r="I47" s="14"/>
      <c r="J47" s="275">
        <f t="shared" si="2"/>
        <v>0</v>
      </c>
    </row>
    <row r="48" spans="1:10" ht="9.75" customHeight="1">
      <c r="A48" s="4">
        <f t="shared" si="0"/>
        <v>36</v>
      </c>
      <c r="B48" s="277" t="s">
        <v>48</v>
      </c>
      <c r="C48" s="273" t="s">
        <v>205</v>
      </c>
      <c r="D48" s="11" t="s">
        <v>206</v>
      </c>
      <c r="E48" s="5" t="s">
        <v>1461</v>
      </c>
      <c r="F48" s="190">
        <v>9</v>
      </c>
      <c r="G48" s="14"/>
      <c r="H48" s="12">
        <f t="shared" si="1"/>
        <v>0</v>
      </c>
      <c r="I48" s="14"/>
      <c r="J48" s="275">
        <f t="shared" si="2"/>
        <v>0</v>
      </c>
    </row>
    <row r="49" spans="1:10" ht="9.75" customHeight="1">
      <c r="A49" s="4">
        <f t="shared" si="0"/>
        <v>37</v>
      </c>
      <c r="B49" s="277" t="s">
        <v>51</v>
      </c>
      <c r="C49" s="273" t="s">
        <v>207</v>
      </c>
      <c r="D49" s="11" t="s">
        <v>208</v>
      </c>
      <c r="E49" s="5" t="s">
        <v>1461</v>
      </c>
      <c r="F49" s="190">
        <v>9</v>
      </c>
      <c r="G49" s="14"/>
      <c r="H49" s="12">
        <f t="shared" si="1"/>
        <v>0</v>
      </c>
      <c r="I49" s="14"/>
      <c r="J49" s="275">
        <f t="shared" si="2"/>
        <v>0</v>
      </c>
    </row>
    <row r="50" spans="1:10" ht="9.75" customHeight="1">
      <c r="A50" s="4">
        <f t="shared" si="0"/>
        <v>38</v>
      </c>
      <c r="B50" s="277" t="s">
        <v>48</v>
      </c>
      <c r="C50" s="273" t="s">
        <v>209</v>
      </c>
      <c r="D50" s="11" t="s">
        <v>210</v>
      </c>
      <c r="E50" s="5" t="s">
        <v>1461</v>
      </c>
      <c r="F50" s="190">
        <v>53</v>
      </c>
      <c r="G50" s="14"/>
      <c r="H50" s="12">
        <f t="shared" si="1"/>
        <v>0</v>
      </c>
      <c r="I50" s="14"/>
      <c r="J50" s="275">
        <f t="shared" si="2"/>
        <v>0</v>
      </c>
    </row>
    <row r="51" spans="1:10" ht="9.75" customHeight="1">
      <c r="A51" s="4">
        <f t="shared" si="0"/>
        <v>39</v>
      </c>
      <c r="B51" s="277" t="s">
        <v>51</v>
      </c>
      <c r="C51" s="273" t="s">
        <v>211</v>
      </c>
      <c r="D51" s="11" t="s">
        <v>212</v>
      </c>
      <c r="E51" s="5" t="s">
        <v>1461</v>
      </c>
      <c r="F51" s="190">
        <v>33</v>
      </c>
      <c r="G51" s="14"/>
      <c r="H51" s="12">
        <f t="shared" si="1"/>
        <v>0</v>
      </c>
      <c r="I51" s="14"/>
      <c r="J51" s="275">
        <f t="shared" si="2"/>
        <v>0</v>
      </c>
    </row>
    <row r="52" spans="1:10" ht="9.75" customHeight="1">
      <c r="A52" s="4">
        <f t="shared" si="0"/>
        <v>40</v>
      </c>
      <c r="B52" s="277" t="s">
        <v>51</v>
      </c>
      <c r="C52" s="273" t="s">
        <v>213</v>
      </c>
      <c r="D52" s="11" t="s">
        <v>214</v>
      </c>
      <c r="E52" s="5" t="s">
        <v>1461</v>
      </c>
      <c r="F52" s="190">
        <v>20</v>
      </c>
      <c r="G52" s="14"/>
      <c r="H52" s="12">
        <f t="shared" si="1"/>
        <v>0</v>
      </c>
      <c r="I52" s="14"/>
      <c r="J52" s="275">
        <f t="shared" si="2"/>
        <v>0</v>
      </c>
    </row>
    <row r="53" spans="1:10" ht="9.75" customHeight="1">
      <c r="A53" s="4">
        <f t="shared" si="0"/>
        <v>41</v>
      </c>
      <c r="B53" s="277" t="s">
        <v>48</v>
      </c>
      <c r="C53" s="273" t="s">
        <v>215</v>
      </c>
      <c r="D53" s="11" t="s">
        <v>216</v>
      </c>
      <c r="E53" s="5" t="s">
        <v>1461</v>
      </c>
      <c r="F53" s="190">
        <v>2</v>
      </c>
      <c r="G53" s="14"/>
      <c r="H53" s="12">
        <f t="shared" si="1"/>
        <v>0</v>
      </c>
      <c r="I53" s="14"/>
      <c r="J53" s="275">
        <f t="shared" si="2"/>
        <v>0</v>
      </c>
    </row>
    <row r="54" spans="1:10" ht="9.75" customHeight="1">
      <c r="A54" s="4">
        <f t="shared" si="0"/>
        <v>42</v>
      </c>
      <c r="B54" s="277" t="s">
        <v>51</v>
      </c>
      <c r="C54" s="273" t="s">
        <v>217</v>
      </c>
      <c r="D54" s="11" t="s">
        <v>218</v>
      </c>
      <c r="E54" s="5" t="s">
        <v>1461</v>
      </c>
      <c r="F54" s="190">
        <v>1</v>
      </c>
      <c r="G54" s="14"/>
      <c r="H54" s="12">
        <f t="shared" si="1"/>
        <v>0</v>
      </c>
      <c r="I54" s="14"/>
      <c r="J54" s="275">
        <f t="shared" si="2"/>
        <v>0</v>
      </c>
    </row>
    <row r="55" spans="1:10" ht="9.75" customHeight="1">
      <c r="A55" s="4">
        <f t="shared" si="0"/>
        <v>43</v>
      </c>
      <c r="B55" s="277" t="s">
        <v>51</v>
      </c>
      <c r="C55" s="273" t="s">
        <v>219</v>
      </c>
      <c r="D55" s="11" t="s">
        <v>220</v>
      </c>
      <c r="E55" s="5" t="s">
        <v>1461</v>
      </c>
      <c r="F55" s="190">
        <v>1</v>
      </c>
      <c r="G55" s="14"/>
      <c r="H55" s="12">
        <f t="shared" si="1"/>
        <v>0</v>
      </c>
      <c r="I55" s="14"/>
      <c r="J55" s="275">
        <f t="shared" si="2"/>
        <v>0</v>
      </c>
    </row>
    <row r="56" spans="1:10" ht="9.75" customHeight="1">
      <c r="A56" s="4">
        <f t="shared" si="0"/>
        <v>44</v>
      </c>
      <c r="B56" s="277" t="s">
        <v>48</v>
      </c>
      <c r="C56" s="273" t="s">
        <v>221</v>
      </c>
      <c r="D56" s="11" t="s">
        <v>222</v>
      </c>
      <c r="E56" s="5" t="s">
        <v>1461</v>
      </c>
      <c r="F56" s="190">
        <v>7</v>
      </c>
      <c r="G56" s="14"/>
      <c r="H56" s="12">
        <f t="shared" si="1"/>
        <v>0</v>
      </c>
      <c r="I56" s="14"/>
      <c r="J56" s="275">
        <f t="shared" si="2"/>
        <v>0</v>
      </c>
    </row>
    <row r="57" spans="1:10" ht="9.75" customHeight="1">
      <c r="A57" s="4">
        <f t="shared" si="0"/>
        <v>45</v>
      </c>
      <c r="B57" s="277" t="s">
        <v>51</v>
      </c>
      <c r="C57" s="273" t="s">
        <v>223</v>
      </c>
      <c r="D57" s="11" t="s">
        <v>224</v>
      </c>
      <c r="E57" s="5" t="s">
        <v>1461</v>
      </c>
      <c r="F57" s="190">
        <v>7</v>
      </c>
      <c r="G57" s="14"/>
      <c r="H57" s="12">
        <f t="shared" si="1"/>
        <v>0</v>
      </c>
      <c r="I57" s="14"/>
      <c r="J57" s="275">
        <f t="shared" si="2"/>
        <v>0</v>
      </c>
    </row>
    <row r="58" spans="1:10" ht="9.75" customHeight="1">
      <c r="A58" s="4">
        <f t="shared" si="0"/>
        <v>46</v>
      </c>
      <c r="B58" s="277" t="s">
        <v>48</v>
      </c>
      <c r="C58" s="273" t="s">
        <v>225</v>
      </c>
      <c r="D58" s="11" t="s">
        <v>226</v>
      </c>
      <c r="E58" s="5" t="s">
        <v>1461</v>
      </c>
      <c r="F58" s="190">
        <v>2</v>
      </c>
      <c r="G58" s="14"/>
      <c r="H58" s="12">
        <f t="shared" si="1"/>
        <v>0</v>
      </c>
      <c r="I58" s="14"/>
      <c r="J58" s="275">
        <f t="shared" si="2"/>
        <v>0</v>
      </c>
    </row>
    <row r="59" spans="1:10" ht="9.75" customHeight="1">
      <c r="A59" s="4">
        <f t="shared" si="0"/>
        <v>47</v>
      </c>
      <c r="B59" s="277" t="s">
        <v>51</v>
      </c>
      <c r="C59" s="273" t="s">
        <v>227</v>
      </c>
      <c r="D59" s="11" t="s">
        <v>228</v>
      </c>
      <c r="E59" s="5" t="s">
        <v>1461</v>
      </c>
      <c r="F59" s="190">
        <v>2</v>
      </c>
      <c r="G59" s="14"/>
      <c r="H59" s="12">
        <f t="shared" si="1"/>
        <v>0</v>
      </c>
      <c r="I59" s="14"/>
      <c r="J59" s="275">
        <f t="shared" si="2"/>
        <v>0</v>
      </c>
    </row>
    <row r="60" spans="1:10" ht="9.75" customHeight="1">
      <c r="A60" s="4">
        <f t="shared" si="0"/>
        <v>48</v>
      </c>
      <c r="B60" s="277" t="s">
        <v>48</v>
      </c>
      <c r="C60" s="273" t="s">
        <v>229</v>
      </c>
      <c r="D60" s="11" t="s">
        <v>230</v>
      </c>
      <c r="E60" s="5" t="s">
        <v>1461</v>
      </c>
      <c r="F60" s="190">
        <v>3</v>
      </c>
      <c r="G60" s="14"/>
      <c r="H60" s="12">
        <f t="shared" si="1"/>
        <v>0</v>
      </c>
      <c r="I60" s="14"/>
      <c r="J60" s="275">
        <f t="shared" si="2"/>
        <v>0</v>
      </c>
    </row>
    <row r="61" spans="1:10" ht="9.75" customHeight="1">
      <c r="A61" s="4">
        <f t="shared" si="0"/>
        <v>49</v>
      </c>
      <c r="B61" s="277" t="s">
        <v>51</v>
      </c>
      <c r="C61" s="273" t="s">
        <v>231</v>
      </c>
      <c r="D61" s="11" t="s">
        <v>232</v>
      </c>
      <c r="E61" s="5" t="s">
        <v>1461</v>
      </c>
      <c r="F61" s="190">
        <v>3</v>
      </c>
      <c r="G61" s="14"/>
      <c r="H61" s="12">
        <f t="shared" si="1"/>
        <v>0</v>
      </c>
      <c r="I61" s="14"/>
      <c r="J61" s="275">
        <f t="shared" si="2"/>
        <v>0</v>
      </c>
    </row>
    <row r="62" spans="1:10" ht="9.75" customHeight="1">
      <c r="A62" s="4">
        <f t="shared" si="0"/>
        <v>50</v>
      </c>
      <c r="B62" s="277" t="s">
        <v>48</v>
      </c>
      <c r="C62" s="273" t="s">
        <v>233</v>
      </c>
      <c r="D62" s="11" t="s">
        <v>234</v>
      </c>
      <c r="E62" s="5" t="s">
        <v>1461</v>
      </c>
      <c r="F62" s="190">
        <v>3</v>
      </c>
      <c r="G62" s="14"/>
      <c r="H62" s="12">
        <f t="shared" si="1"/>
        <v>0</v>
      </c>
      <c r="I62" s="14"/>
      <c r="J62" s="275">
        <f t="shared" si="2"/>
        <v>0</v>
      </c>
    </row>
    <row r="63" spans="1:10" ht="9.75" customHeight="1">
      <c r="A63" s="4">
        <f t="shared" si="0"/>
        <v>51</v>
      </c>
      <c r="B63" s="277" t="s">
        <v>51</v>
      </c>
      <c r="C63" s="273" t="s">
        <v>235</v>
      </c>
      <c r="D63" s="11" t="s">
        <v>236</v>
      </c>
      <c r="E63" s="5" t="s">
        <v>1461</v>
      </c>
      <c r="F63" s="190">
        <v>1</v>
      </c>
      <c r="G63" s="14"/>
      <c r="H63" s="12">
        <f t="shared" si="1"/>
        <v>0</v>
      </c>
      <c r="I63" s="14"/>
      <c r="J63" s="275">
        <f t="shared" si="2"/>
        <v>0</v>
      </c>
    </row>
    <row r="64" spans="1:10" ht="9.75" customHeight="1">
      <c r="A64" s="4">
        <f t="shared" si="0"/>
        <v>52</v>
      </c>
      <c r="B64" s="277" t="s">
        <v>51</v>
      </c>
      <c r="C64" s="273" t="s">
        <v>237</v>
      </c>
      <c r="D64" s="11" t="s">
        <v>238</v>
      </c>
      <c r="E64" s="5" t="s">
        <v>1461</v>
      </c>
      <c r="F64" s="190">
        <v>1</v>
      </c>
      <c r="G64" s="14"/>
      <c r="H64" s="12">
        <f t="shared" si="1"/>
        <v>0</v>
      </c>
      <c r="I64" s="14"/>
      <c r="J64" s="275">
        <f t="shared" si="2"/>
        <v>0</v>
      </c>
    </row>
    <row r="65" spans="1:10" ht="9.75" customHeight="1">
      <c r="A65" s="4">
        <f t="shared" si="0"/>
        <v>53</v>
      </c>
      <c r="B65" s="277" t="s">
        <v>51</v>
      </c>
      <c r="C65" s="273" t="s">
        <v>239</v>
      </c>
      <c r="D65" s="11" t="s">
        <v>240</v>
      </c>
      <c r="E65" s="5" t="s">
        <v>1461</v>
      </c>
      <c r="F65" s="190">
        <v>1</v>
      </c>
      <c r="G65" s="14"/>
      <c r="H65" s="12">
        <f t="shared" si="1"/>
        <v>0</v>
      </c>
      <c r="I65" s="14"/>
      <c r="J65" s="275">
        <f t="shared" si="2"/>
        <v>0</v>
      </c>
    </row>
    <row r="66" spans="1:10" ht="9.75" customHeight="1">
      <c r="A66" s="4">
        <f t="shared" si="0"/>
        <v>54</v>
      </c>
      <c r="B66" s="277" t="s">
        <v>48</v>
      </c>
      <c r="C66" s="273" t="s">
        <v>241</v>
      </c>
      <c r="D66" s="11" t="s">
        <v>242</v>
      </c>
      <c r="E66" s="5" t="s">
        <v>1461</v>
      </c>
      <c r="F66" s="190">
        <v>2</v>
      </c>
      <c r="G66" s="14"/>
      <c r="H66" s="12">
        <f t="shared" si="1"/>
        <v>0</v>
      </c>
      <c r="I66" s="14"/>
      <c r="J66" s="275">
        <f t="shared" si="2"/>
        <v>0</v>
      </c>
    </row>
    <row r="67" spans="1:10" ht="9.75" customHeight="1">
      <c r="A67" s="4">
        <f t="shared" si="0"/>
        <v>55</v>
      </c>
      <c r="B67" s="277" t="s">
        <v>51</v>
      </c>
      <c r="C67" s="273" t="s">
        <v>243</v>
      </c>
      <c r="D67" s="11" t="s">
        <v>244</v>
      </c>
      <c r="E67" s="5" t="s">
        <v>1461</v>
      </c>
      <c r="F67" s="190">
        <v>2</v>
      </c>
      <c r="G67" s="14"/>
      <c r="H67" s="12">
        <f t="shared" si="1"/>
        <v>0</v>
      </c>
      <c r="I67" s="14"/>
      <c r="J67" s="275">
        <f t="shared" si="2"/>
        <v>0</v>
      </c>
    </row>
    <row r="68" spans="1:10" ht="9.75" customHeight="1">
      <c r="A68" s="4">
        <f t="shared" si="0"/>
        <v>56</v>
      </c>
      <c r="B68" s="277" t="s">
        <v>48</v>
      </c>
      <c r="C68" s="273" t="s">
        <v>245</v>
      </c>
      <c r="D68" s="11" t="s">
        <v>246</v>
      </c>
      <c r="E68" s="5" t="s">
        <v>1461</v>
      </c>
      <c r="F68" s="190">
        <v>23</v>
      </c>
      <c r="G68" s="14"/>
      <c r="H68" s="12">
        <f t="shared" si="1"/>
        <v>0</v>
      </c>
      <c r="I68" s="14"/>
      <c r="J68" s="275">
        <f t="shared" si="2"/>
        <v>0</v>
      </c>
    </row>
    <row r="69" spans="1:10" ht="9.75" customHeight="1">
      <c r="A69" s="4">
        <f t="shared" si="0"/>
        <v>57</v>
      </c>
      <c r="B69" s="277" t="s">
        <v>51</v>
      </c>
      <c r="C69" s="273" t="s">
        <v>247</v>
      </c>
      <c r="D69" s="11" t="s">
        <v>1261</v>
      </c>
      <c r="E69" s="5" t="s">
        <v>1461</v>
      </c>
      <c r="F69" s="190">
        <v>8</v>
      </c>
      <c r="G69" s="14"/>
      <c r="H69" s="12">
        <f t="shared" si="1"/>
        <v>0</v>
      </c>
      <c r="I69" s="14"/>
      <c r="J69" s="275">
        <f t="shared" si="2"/>
        <v>0</v>
      </c>
    </row>
    <row r="70" spans="1:10" ht="9.75" customHeight="1">
      <c r="A70" s="4">
        <f t="shared" si="0"/>
        <v>58</v>
      </c>
      <c r="B70" s="277" t="s">
        <v>51</v>
      </c>
      <c r="C70" s="273" t="s">
        <v>248</v>
      </c>
      <c r="D70" s="11" t="s">
        <v>249</v>
      </c>
      <c r="E70" s="5" t="s">
        <v>1461</v>
      </c>
      <c r="F70" s="190">
        <v>2</v>
      </c>
      <c r="G70" s="14"/>
      <c r="H70" s="12">
        <f t="shared" si="1"/>
        <v>0</v>
      </c>
      <c r="I70" s="14"/>
      <c r="J70" s="275">
        <f t="shared" si="2"/>
        <v>0</v>
      </c>
    </row>
    <row r="71" spans="1:10" ht="9.75" customHeight="1">
      <c r="A71" s="4">
        <f t="shared" si="0"/>
        <v>59</v>
      </c>
      <c r="B71" s="277" t="s">
        <v>51</v>
      </c>
      <c r="C71" s="273" t="s">
        <v>250</v>
      </c>
      <c r="D71" s="11" t="s">
        <v>1262</v>
      </c>
      <c r="E71" s="5" t="s">
        <v>1461</v>
      </c>
      <c r="F71" s="190">
        <v>7</v>
      </c>
      <c r="G71" s="14"/>
      <c r="H71" s="12">
        <f t="shared" si="1"/>
        <v>0</v>
      </c>
      <c r="I71" s="14"/>
      <c r="J71" s="275">
        <f t="shared" si="2"/>
        <v>0</v>
      </c>
    </row>
    <row r="72" spans="1:10" ht="9.75" customHeight="1">
      <c r="A72" s="4">
        <f t="shared" si="0"/>
        <v>60</v>
      </c>
      <c r="B72" s="277" t="s">
        <v>51</v>
      </c>
      <c r="C72" s="273" t="s">
        <v>251</v>
      </c>
      <c r="D72" s="11" t="s">
        <v>252</v>
      </c>
      <c r="E72" s="5" t="s">
        <v>1461</v>
      </c>
      <c r="F72" s="190">
        <v>1</v>
      </c>
      <c r="G72" s="14"/>
      <c r="H72" s="12">
        <f t="shared" si="1"/>
        <v>0</v>
      </c>
      <c r="I72" s="14"/>
      <c r="J72" s="275">
        <f t="shared" si="2"/>
        <v>0</v>
      </c>
    </row>
    <row r="73" spans="1:10" ht="9.75" customHeight="1">
      <c r="A73" s="4">
        <f t="shared" si="0"/>
        <v>61</v>
      </c>
      <c r="B73" s="277" t="s">
        <v>51</v>
      </c>
      <c r="C73" s="273" t="s">
        <v>253</v>
      </c>
      <c r="D73" s="11" t="s">
        <v>254</v>
      </c>
      <c r="E73" s="5" t="s">
        <v>1461</v>
      </c>
      <c r="F73" s="190">
        <v>2</v>
      </c>
      <c r="G73" s="14"/>
      <c r="H73" s="12">
        <f t="shared" si="1"/>
        <v>0</v>
      </c>
      <c r="I73" s="14"/>
      <c r="J73" s="275">
        <f t="shared" si="2"/>
        <v>0</v>
      </c>
    </row>
    <row r="74" spans="1:10" ht="9.75" customHeight="1">
      <c r="A74" s="4">
        <f t="shared" si="0"/>
        <v>62</v>
      </c>
      <c r="B74" s="277" t="s">
        <v>51</v>
      </c>
      <c r="C74" s="273" t="s">
        <v>255</v>
      </c>
      <c r="D74" s="11" t="s">
        <v>260</v>
      </c>
      <c r="E74" s="5" t="s">
        <v>1461</v>
      </c>
      <c r="F74" s="190">
        <v>3</v>
      </c>
      <c r="G74" s="14"/>
      <c r="H74" s="12">
        <f t="shared" si="1"/>
        <v>0</v>
      </c>
      <c r="I74" s="14"/>
      <c r="J74" s="275">
        <f t="shared" si="2"/>
        <v>0</v>
      </c>
    </row>
    <row r="75" spans="1:10" ht="9.75" customHeight="1">
      <c r="A75" s="4">
        <f t="shared" si="0"/>
        <v>63</v>
      </c>
      <c r="B75" s="277" t="s">
        <v>48</v>
      </c>
      <c r="C75" s="273" t="s">
        <v>261</v>
      </c>
      <c r="D75" s="11" t="s">
        <v>262</v>
      </c>
      <c r="E75" s="5" t="s">
        <v>1461</v>
      </c>
      <c r="F75" s="190">
        <v>20</v>
      </c>
      <c r="G75" s="14"/>
      <c r="H75" s="12">
        <f t="shared" si="1"/>
        <v>0</v>
      </c>
      <c r="I75" s="14"/>
      <c r="J75" s="275">
        <f t="shared" si="2"/>
        <v>0</v>
      </c>
    </row>
    <row r="76" spans="1:10" ht="9.75" customHeight="1">
      <c r="A76" s="4">
        <f t="shared" si="0"/>
        <v>64</v>
      </c>
      <c r="B76" s="277" t="s">
        <v>51</v>
      </c>
      <c r="C76" s="273" t="s">
        <v>263</v>
      </c>
      <c r="D76" s="11" t="s">
        <v>1263</v>
      </c>
      <c r="E76" s="5" t="s">
        <v>1461</v>
      </c>
      <c r="F76" s="190">
        <v>18</v>
      </c>
      <c r="G76" s="14"/>
      <c r="H76" s="12">
        <f t="shared" si="1"/>
        <v>0</v>
      </c>
      <c r="I76" s="14"/>
      <c r="J76" s="275">
        <f t="shared" si="2"/>
        <v>0</v>
      </c>
    </row>
    <row r="77" spans="1:10" ht="9.75" customHeight="1">
      <c r="A77" s="4">
        <f t="shared" si="0"/>
        <v>65</v>
      </c>
      <c r="B77" s="277" t="s">
        <v>51</v>
      </c>
      <c r="C77" s="273" t="s">
        <v>264</v>
      </c>
      <c r="D77" s="11" t="s">
        <v>1264</v>
      </c>
      <c r="E77" s="5" t="s">
        <v>1461</v>
      </c>
      <c r="F77" s="190">
        <v>2</v>
      </c>
      <c r="G77" s="14"/>
      <c r="H77" s="12">
        <f t="shared" si="1"/>
        <v>0</v>
      </c>
      <c r="I77" s="14"/>
      <c r="J77" s="275">
        <f t="shared" si="2"/>
        <v>0</v>
      </c>
    </row>
    <row r="78" spans="1:10" ht="9.75" customHeight="1">
      <c r="A78" s="4">
        <f aca="true" t="shared" si="3" ref="A78:A116">A77+1</f>
        <v>66</v>
      </c>
      <c r="B78" s="277" t="s">
        <v>48</v>
      </c>
      <c r="C78" s="273" t="s">
        <v>265</v>
      </c>
      <c r="D78" s="11" t="s">
        <v>266</v>
      </c>
      <c r="E78" s="5" t="s">
        <v>1461</v>
      </c>
      <c r="F78" s="190">
        <v>22</v>
      </c>
      <c r="G78" s="14"/>
      <c r="H78" s="12">
        <f aca="true" t="shared" si="4" ref="H78:H115">F78*G78</f>
        <v>0</v>
      </c>
      <c r="I78" s="14"/>
      <c r="J78" s="275">
        <f aca="true" t="shared" si="5" ref="J78:J115">F78*I78</f>
        <v>0</v>
      </c>
    </row>
    <row r="79" spans="1:10" ht="9.75" customHeight="1">
      <c r="A79" s="4">
        <f t="shared" si="3"/>
        <v>67</v>
      </c>
      <c r="B79" s="277" t="s">
        <v>51</v>
      </c>
      <c r="C79" s="273" t="s">
        <v>267</v>
      </c>
      <c r="D79" s="11" t="s">
        <v>268</v>
      </c>
      <c r="E79" s="5" t="s">
        <v>1461</v>
      </c>
      <c r="F79" s="190">
        <v>9</v>
      </c>
      <c r="G79" s="14"/>
      <c r="H79" s="12">
        <f t="shared" si="4"/>
        <v>0</v>
      </c>
      <c r="I79" s="14"/>
      <c r="J79" s="275">
        <f t="shared" si="5"/>
        <v>0</v>
      </c>
    </row>
    <row r="80" spans="1:10" ht="9.75" customHeight="1">
      <c r="A80" s="4">
        <f t="shared" si="3"/>
        <v>68</v>
      </c>
      <c r="B80" s="277" t="s">
        <v>51</v>
      </c>
      <c r="C80" s="273" t="s">
        <v>269</v>
      </c>
      <c r="D80" s="11" t="s">
        <v>270</v>
      </c>
      <c r="E80" s="5" t="s">
        <v>1461</v>
      </c>
      <c r="F80" s="190">
        <v>1</v>
      </c>
      <c r="G80" s="14"/>
      <c r="H80" s="12">
        <f t="shared" si="4"/>
        <v>0</v>
      </c>
      <c r="I80" s="14"/>
      <c r="J80" s="275">
        <f t="shared" si="5"/>
        <v>0</v>
      </c>
    </row>
    <row r="81" spans="1:10" ht="9.75" customHeight="1">
      <c r="A81" s="4">
        <f t="shared" si="3"/>
        <v>69</v>
      </c>
      <c r="B81" s="277" t="s">
        <v>51</v>
      </c>
      <c r="C81" s="273" t="s">
        <v>271</v>
      </c>
      <c r="D81" s="11" t="s">
        <v>272</v>
      </c>
      <c r="E81" s="5" t="s">
        <v>1461</v>
      </c>
      <c r="F81" s="190">
        <v>12</v>
      </c>
      <c r="G81" s="14"/>
      <c r="H81" s="12">
        <f t="shared" si="4"/>
        <v>0</v>
      </c>
      <c r="I81" s="14"/>
      <c r="J81" s="275">
        <f t="shared" si="5"/>
        <v>0</v>
      </c>
    </row>
    <row r="82" spans="1:10" ht="9.75" customHeight="1">
      <c r="A82" s="4">
        <f t="shared" si="3"/>
        <v>70</v>
      </c>
      <c r="B82" s="277" t="s">
        <v>48</v>
      </c>
      <c r="C82" s="273" t="s">
        <v>273</v>
      </c>
      <c r="D82" s="11" t="s">
        <v>274</v>
      </c>
      <c r="E82" s="5" t="s">
        <v>1461</v>
      </c>
      <c r="F82" s="190">
        <v>10</v>
      </c>
      <c r="G82" s="14"/>
      <c r="H82" s="12">
        <f t="shared" si="4"/>
        <v>0</v>
      </c>
      <c r="I82" s="14"/>
      <c r="J82" s="275">
        <f t="shared" si="5"/>
        <v>0</v>
      </c>
    </row>
    <row r="83" spans="1:10" ht="9.75" customHeight="1">
      <c r="A83" s="4">
        <f t="shared" si="3"/>
        <v>71</v>
      </c>
      <c r="B83" s="277" t="s">
        <v>51</v>
      </c>
      <c r="C83" s="273" t="s">
        <v>275</v>
      </c>
      <c r="D83" s="11" t="s">
        <v>276</v>
      </c>
      <c r="E83" s="5" t="s">
        <v>1461</v>
      </c>
      <c r="F83" s="190">
        <v>10</v>
      </c>
      <c r="G83" s="14"/>
      <c r="H83" s="12">
        <f t="shared" si="4"/>
        <v>0</v>
      </c>
      <c r="I83" s="14"/>
      <c r="J83" s="275">
        <f t="shared" si="5"/>
        <v>0</v>
      </c>
    </row>
    <row r="84" spans="1:10" ht="9.75" customHeight="1">
      <c r="A84" s="4">
        <f t="shared" si="3"/>
        <v>72</v>
      </c>
      <c r="B84" s="277" t="s">
        <v>48</v>
      </c>
      <c r="C84" s="273" t="s">
        <v>277</v>
      </c>
      <c r="D84" s="11" t="s">
        <v>278</v>
      </c>
      <c r="E84" s="5" t="s">
        <v>1777</v>
      </c>
      <c r="F84" s="190">
        <v>65</v>
      </c>
      <c r="G84" s="14"/>
      <c r="H84" s="12">
        <f t="shared" si="4"/>
        <v>0</v>
      </c>
      <c r="I84" s="14"/>
      <c r="J84" s="275">
        <f t="shared" si="5"/>
        <v>0</v>
      </c>
    </row>
    <row r="85" spans="1:10" ht="9.75" customHeight="1">
      <c r="A85" s="4">
        <f t="shared" si="3"/>
        <v>73</v>
      </c>
      <c r="B85" s="277" t="s">
        <v>51</v>
      </c>
      <c r="C85" s="273" t="s">
        <v>279</v>
      </c>
      <c r="D85" s="11" t="s">
        <v>280</v>
      </c>
      <c r="E85" s="5" t="s">
        <v>1777</v>
      </c>
      <c r="F85" s="190">
        <v>25</v>
      </c>
      <c r="G85" s="14"/>
      <c r="H85" s="12">
        <f t="shared" si="4"/>
        <v>0</v>
      </c>
      <c r="I85" s="14"/>
      <c r="J85" s="275">
        <f t="shared" si="5"/>
        <v>0</v>
      </c>
    </row>
    <row r="86" spans="1:10" ht="9.75" customHeight="1">
      <c r="A86" s="4">
        <f t="shared" si="3"/>
        <v>74</v>
      </c>
      <c r="B86" s="277" t="s">
        <v>51</v>
      </c>
      <c r="C86" s="273" t="s">
        <v>281</v>
      </c>
      <c r="D86" s="11" t="s">
        <v>282</v>
      </c>
      <c r="E86" s="5" t="s">
        <v>1777</v>
      </c>
      <c r="F86" s="190">
        <v>40</v>
      </c>
      <c r="G86" s="14"/>
      <c r="H86" s="12">
        <f t="shared" si="4"/>
        <v>0</v>
      </c>
      <c r="I86" s="14"/>
      <c r="J86" s="275">
        <f t="shared" si="5"/>
        <v>0</v>
      </c>
    </row>
    <row r="87" spans="1:10" ht="9.75" customHeight="1">
      <c r="A87" s="4">
        <f t="shared" si="3"/>
        <v>75</v>
      </c>
      <c r="B87" s="277" t="s">
        <v>48</v>
      </c>
      <c r="C87" s="273" t="s">
        <v>283</v>
      </c>
      <c r="D87" s="11" t="s">
        <v>284</v>
      </c>
      <c r="E87" s="5" t="s">
        <v>1777</v>
      </c>
      <c r="F87" s="190">
        <v>490</v>
      </c>
      <c r="G87" s="14"/>
      <c r="H87" s="12">
        <f t="shared" si="4"/>
        <v>0</v>
      </c>
      <c r="I87" s="14"/>
      <c r="J87" s="275">
        <f t="shared" si="5"/>
        <v>0</v>
      </c>
    </row>
    <row r="88" spans="1:10" ht="9.75" customHeight="1">
      <c r="A88" s="4">
        <f t="shared" si="3"/>
        <v>76</v>
      </c>
      <c r="B88" s="277" t="s">
        <v>51</v>
      </c>
      <c r="C88" s="273" t="s">
        <v>285</v>
      </c>
      <c r="D88" s="11" t="s">
        <v>286</v>
      </c>
      <c r="E88" s="5" t="s">
        <v>1777</v>
      </c>
      <c r="F88" s="190">
        <v>490</v>
      </c>
      <c r="G88" s="14"/>
      <c r="H88" s="12">
        <f t="shared" si="4"/>
        <v>0</v>
      </c>
      <c r="I88" s="14"/>
      <c r="J88" s="275">
        <f t="shared" si="5"/>
        <v>0</v>
      </c>
    </row>
    <row r="89" spans="1:10" ht="9.75" customHeight="1">
      <c r="A89" s="4">
        <f t="shared" si="3"/>
        <v>77</v>
      </c>
      <c r="B89" s="277" t="s">
        <v>48</v>
      </c>
      <c r="C89" s="273" t="s">
        <v>287</v>
      </c>
      <c r="D89" s="11" t="s">
        <v>288</v>
      </c>
      <c r="E89" s="5" t="s">
        <v>1777</v>
      </c>
      <c r="F89" s="190">
        <v>610</v>
      </c>
      <c r="G89" s="14"/>
      <c r="H89" s="12">
        <f t="shared" si="4"/>
        <v>0</v>
      </c>
      <c r="I89" s="14"/>
      <c r="J89" s="275">
        <f t="shared" si="5"/>
        <v>0</v>
      </c>
    </row>
    <row r="90" spans="1:10" ht="9.75" customHeight="1">
      <c r="A90" s="4">
        <f t="shared" si="3"/>
        <v>78</v>
      </c>
      <c r="B90" s="277" t="s">
        <v>51</v>
      </c>
      <c r="C90" s="273" t="s">
        <v>289</v>
      </c>
      <c r="D90" s="11" t="s">
        <v>290</v>
      </c>
      <c r="E90" s="5" t="s">
        <v>1777</v>
      </c>
      <c r="F90" s="190">
        <v>610</v>
      </c>
      <c r="G90" s="14"/>
      <c r="H90" s="12">
        <f t="shared" si="4"/>
        <v>0</v>
      </c>
      <c r="I90" s="14"/>
      <c r="J90" s="275">
        <f t="shared" si="5"/>
        <v>0</v>
      </c>
    </row>
    <row r="91" spans="1:10" ht="9.75" customHeight="1">
      <c r="A91" s="4">
        <f t="shared" si="3"/>
        <v>79</v>
      </c>
      <c r="B91" s="277" t="s">
        <v>48</v>
      </c>
      <c r="C91" s="273" t="s">
        <v>291</v>
      </c>
      <c r="D91" s="11" t="s">
        <v>292</v>
      </c>
      <c r="E91" s="5" t="s">
        <v>1777</v>
      </c>
      <c r="F91" s="190">
        <v>20</v>
      </c>
      <c r="G91" s="14"/>
      <c r="H91" s="12">
        <f t="shared" si="4"/>
        <v>0</v>
      </c>
      <c r="I91" s="14"/>
      <c r="J91" s="275">
        <f t="shared" si="5"/>
        <v>0</v>
      </c>
    </row>
    <row r="92" spans="1:10" ht="9.75" customHeight="1">
      <c r="A92" s="4">
        <f t="shared" si="3"/>
        <v>80</v>
      </c>
      <c r="B92" s="277" t="s">
        <v>51</v>
      </c>
      <c r="C92" s="273" t="s">
        <v>293</v>
      </c>
      <c r="D92" s="11" t="s">
        <v>296</v>
      </c>
      <c r="E92" s="5" t="s">
        <v>1777</v>
      </c>
      <c r="F92" s="190">
        <v>20</v>
      </c>
      <c r="G92" s="14"/>
      <c r="H92" s="12">
        <f t="shared" si="4"/>
        <v>0</v>
      </c>
      <c r="I92" s="14"/>
      <c r="J92" s="275">
        <f t="shared" si="5"/>
        <v>0</v>
      </c>
    </row>
    <row r="93" spans="1:10" ht="9.75" customHeight="1">
      <c r="A93" s="4">
        <f t="shared" si="3"/>
        <v>81</v>
      </c>
      <c r="B93" s="277" t="s">
        <v>48</v>
      </c>
      <c r="C93" s="273" t="s">
        <v>297</v>
      </c>
      <c r="D93" s="11" t="s">
        <v>298</v>
      </c>
      <c r="E93" s="5" t="s">
        <v>1777</v>
      </c>
      <c r="F93" s="190">
        <v>5</v>
      </c>
      <c r="G93" s="14"/>
      <c r="H93" s="12">
        <f t="shared" si="4"/>
        <v>0</v>
      </c>
      <c r="I93" s="14"/>
      <c r="J93" s="275">
        <f t="shared" si="5"/>
        <v>0</v>
      </c>
    </row>
    <row r="94" spans="1:10" ht="9.75" customHeight="1">
      <c r="A94" s="4">
        <f t="shared" si="3"/>
        <v>82</v>
      </c>
      <c r="B94" s="277" t="s">
        <v>51</v>
      </c>
      <c r="C94" s="273" t="s">
        <v>299</v>
      </c>
      <c r="D94" s="11" t="s">
        <v>300</v>
      </c>
      <c r="E94" s="5" t="s">
        <v>1777</v>
      </c>
      <c r="F94" s="190">
        <v>5</v>
      </c>
      <c r="G94" s="14"/>
      <c r="H94" s="12">
        <f t="shared" si="4"/>
        <v>0</v>
      </c>
      <c r="I94" s="14"/>
      <c r="J94" s="275">
        <f t="shared" si="5"/>
        <v>0</v>
      </c>
    </row>
    <row r="95" spans="1:10" ht="9.75" customHeight="1">
      <c r="A95" s="4">
        <f t="shared" si="3"/>
        <v>83</v>
      </c>
      <c r="B95" s="277" t="s">
        <v>48</v>
      </c>
      <c r="C95" s="273" t="s">
        <v>301</v>
      </c>
      <c r="D95" s="11" t="s">
        <v>302</v>
      </c>
      <c r="E95" s="5" t="s">
        <v>1777</v>
      </c>
      <c r="F95" s="190">
        <v>50</v>
      </c>
      <c r="G95" s="14"/>
      <c r="H95" s="12">
        <f aca="true" t="shared" si="6" ref="H95:H108">F95*G95</f>
        <v>0</v>
      </c>
      <c r="I95" s="14"/>
      <c r="J95" s="275">
        <f aca="true" t="shared" si="7" ref="J95:J108">F95*I95</f>
        <v>0</v>
      </c>
    </row>
    <row r="96" spans="1:10" ht="9.75" customHeight="1">
      <c r="A96" s="4">
        <f t="shared" si="3"/>
        <v>84</v>
      </c>
      <c r="B96" s="277" t="s">
        <v>51</v>
      </c>
      <c r="C96" s="273" t="s">
        <v>303</v>
      </c>
      <c r="D96" s="11" t="s">
        <v>304</v>
      </c>
      <c r="E96" s="5" t="s">
        <v>1777</v>
      </c>
      <c r="F96" s="190">
        <v>50</v>
      </c>
      <c r="G96" s="14"/>
      <c r="H96" s="12">
        <f t="shared" si="6"/>
        <v>0</v>
      </c>
      <c r="I96" s="14"/>
      <c r="J96" s="275">
        <f t="shared" si="7"/>
        <v>0</v>
      </c>
    </row>
    <row r="97" spans="1:10" ht="9.75" customHeight="1">
      <c r="A97" s="4">
        <f t="shared" si="3"/>
        <v>85</v>
      </c>
      <c r="B97" s="277" t="s">
        <v>48</v>
      </c>
      <c r="C97" s="273" t="s">
        <v>305</v>
      </c>
      <c r="D97" s="11" t="s">
        <v>306</v>
      </c>
      <c r="E97" s="5" t="s">
        <v>1777</v>
      </c>
      <c r="F97" s="190">
        <v>46</v>
      </c>
      <c r="G97" s="14"/>
      <c r="H97" s="12">
        <f t="shared" si="6"/>
        <v>0</v>
      </c>
      <c r="I97" s="14"/>
      <c r="J97" s="275">
        <f t="shared" si="7"/>
        <v>0</v>
      </c>
    </row>
    <row r="98" spans="1:10" ht="9.75" customHeight="1">
      <c r="A98" s="4">
        <f t="shared" si="3"/>
        <v>86</v>
      </c>
      <c r="B98" s="277" t="s">
        <v>51</v>
      </c>
      <c r="C98" s="273" t="s">
        <v>307</v>
      </c>
      <c r="D98" s="11" t="s">
        <v>308</v>
      </c>
      <c r="E98" s="5" t="s">
        <v>1777</v>
      </c>
      <c r="F98" s="190">
        <v>46</v>
      </c>
      <c r="G98" s="14"/>
      <c r="H98" s="12">
        <f t="shared" si="6"/>
        <v>0</v>
      </c>
      <c r="I98" s="14"/>
      <c r="J98" s="275">
        <f t="shared" si="7"/>
        <v>0</v>
      </c>
    </row>
    <row r="99" spans="1:10" ht="9.75" customHeight="1">
      <c r="A99" s="4">
        <f t="shared" si="3"/>
        <v>87</v>
      </c>
      <c r="B99" s="277" t="s">
        <v>45</v>
      </c>
      <c r="C99" s="279" t="s">
        <v>104</v>
      </c>
      <c r="D99" s="278" t="s">
        <v>105</v>
      </c>
      <c r="E99" s="5" t="s">
        <v>45</v>
      </c>
      <c r="F99" s="190">
        <v>0</v>
      </c>
      <c r="G99" s="14"/>
      <c r="H99" s="12">
        <f t="shared" si="6"/>
        <v>0</v>
      </c>
      <c r="I99" s="14"/>
      <c r="J99" s="275">
        <f t="shared" si="7"/>
        <v>0</v>
      </c>
    </row>
    <row r="100" spans="1:10" ht="9.75" customHeight="1">
      <c r="A100" s="4">
        <f t="shared" si="3"/>
        <v>88</v>
      </c>
      <c r="B100" s="277" t="s">
        <v>106</v>
      </c>
      <c r="C100" s="273" t="s">
        <v>309</v>
      </c>
      <c r="D100" s="11" t="s">
        <v>310</v>
      </c>
      <c r="E100" s="5" t="s">
        <v>1461</v>
      </c>
      <c r="F100" s="190">
        <v>6</v>
      </c>
      <c r="G100" s="14"/>
      <c r="H100" s="12">
        <f t="shared" si="6"/>
        <v>0</v>
      </c>
      <c r="I100" s="14"/>
      <c r="J100" s="275">
        <f t="shared" si="7"/>
        <v>0</v>
      </c>
    </row>
    <row r="101" spans="1:10" ht="9.75" customHeight="1">
      <c r="A101" s="4">
        <f t="shared" si="3"/>
        <v>89</v>
      </c>
      <c r="B101" s="277" t="s">
        <v>106</v>
      </c>
      <c r="C101" s="273" t="s">
        <v>311</v>
      </c>
      <c r="D101" s="11" t="s">
        <v>312</v>
      </c>
      <c r="E101" s="5" t="s">
        <v>1461</v>
      </c>
      <c r="F101" s="190">
        <v>4</v>
      </c>
      <c r="G101" s="14"/>
      <c r="H101" s="12">
        <f t="shared" si="6"/>
        <v>0</v>
      </c>
      <c r="I101" s="14"/>
      <c r="J101" s="275">
        <f t="shared" si="7"/>
        <v>0</v>
      </c>
    </row>
    <row r="102" spans="1:10" ht="9.75" customHeight="1">
      <c r="A102" s="4">
        <f t="shared" si="3"/>
        <v>90</v>
      </c>
      <c r="B102" s="277" t="s">
        <v>106</v>
      </c>
      <c r="C102" s="273" t="s">
        <v>313</v>
      </c>
      <c r="D102" s="11" t="s">
        <v>314</v>
      </c>
      <c r="E102" s="5" t="s">
        <v>1461</v>
      </c>
      <c r="F102" s="190">
        <v>54</v>
      </c>
      <c r="G102" s="14"/>
      <c r="H102" s="12">
        <f t="shared" si="6"/>
        <v>0</v>
      </c>
      <c r="I102" s="14"/>
      <c r="J102" s="275">
        <f t="shared" si="7"/>
        <v>0</v>
      </c>
    </row>
    <row r="103" spans="1:10" ht="9.75" customHeight="1">
      <c r="A103" s="4">
        <f t="shared" si="3"/>
        <v>91</v>
      </c>
      <c r="B103" s="277" t="s">
        <v>106</v>
      </c>
      <c r="C103" s="273" t="s">
        <v>315</v>
      </c>
      <c r="D103" s="11" t="s">
        <v>316</v>
      </c>
      <c r="E103" s="5" t="s">
        <v>1461</v>
      </c>
      <c r="F103" s="190">
        <v>2</v>
      </c>
      <c r="G103" s="14"/>
      <c r="H103" s="12">
        <f t="shared" si="6"/>
        <v>0</v>
      </c>
      <c r="I103" s="14"/>
      <c r="J103" s="275">
        <f t="shared" si="7"/>
        <v>0</v>
      </c>
    </row>
    <row r="104" spans="1:10" ht="9.75" customHeight="1">
      <c r="A104" s="4">
        <f t="shared" si="3"/>
        <v>92</v>
      </c>
      <c r="B104" s="277" t="s">
        <v>106</v>
      </c>
      <c r="C104" s="273" t="s">
        <v>317</v>
      </c>
      <c r="D104" s="11" t="s">
        <v>318</v>
      </c>
      <c r="E104" s="5" t="s">
        <v>1461</v>
      </c>
      <c r="F104" s="190">
        <v>1</v>
      </c>
      <c r="G104" s="14"/>
      <c r="H104" s="12">
        <f t="shared" si="6"/>
        <v>0</v>
      </c>
      <c r="I104" s="14"/>
      <c r="J104" s="275">
        <f t="shared" si="7"/>
        <v>0</v>
      </c>
    </row>
    <row r="105" spans="1:10" ht="9.75" customHeight="1">
      <c r="A105" s="4">
        <f t="shared" si="3"/>
        <v>93</v>
      </c>
      <c r="B105" s="277" t="s">
        <v>106</v>
      </c>
      <c r="C105" s="273" t="s">
        <v>319</v>
      </c>
      <c r="D105" s="11" t="s">
        <v>320</v>
      </c>
      <c r="E105" s="5" t="s">
        <v>1777</v>
      </c>
      <c r="F105" s="190">
        <v>43</v>
      </c>
      <c r="G105" s="14"/>
      <c r="H105" s="12">
        <f t="shared" si="6"/>
        <v>0</v>
      </c>
      <c r="I105" s="14"/>
      <c r="J105" s="275">
        <f t="shared" si="7"/>
        <v>0</v>
      </c>
    </row>
    <row r="106" spans="1:10" ht="9.75" customHeight="1">
      <c r="A106" s="4">
        <f t="shared" si="3"/>
        <v>94</v>
      </c>
      <c r="B106" s="277" t="s">
        <v>106</v>
      </c>
      <c r="C106" s="273" t="s">
        <v>321</v>
      </c>
      <c r="D106" s="11" t="s">
        <v>322</v>
      </c>
      <c r="E106" s="5" t="s">
        <v>1461</v>
      </c>
      <c r="F106" s="190">
        <v>52</v>
      </c>
      <c r="G106" s="14"/>
      <c r="H106" s="12">
        <f t="shared" si="6"/>
        <v>0</v>
      </c>
      <c r="I106" s="14"/>
      <c r="J106" s="275">
        <f t="shared" si="7"/>
        <v>0</v>
      </c>
    </row>
    <row r="107" spans="1:10" ht="9.75" customHeight="1">
      <c r="A107" s="4">
        <f t="shared" si="3"/>
        <v>95</v>
      </c>
      <c r="B107" s="277" t="s">
        <v>106</v>
      </c>
      <c r="C107" s="273" t="s">
        <v>323</v>
      </c>
      <c r="D107" s="11" t="s">
        <v>324</v>
      </c>
      <c r="E107" s="5" t="s">
        <v>1461</v>
      </c>
      <c r="F107" s="190">
        <v>108</v>
      </c>
      <c r="G107" s="14"/>
      <c r="H107" s="12">
        <f t="shared" si="6"/>
        <v>0</v>
      </c>
      <c r="I107" s="14"/>
      <c r="J107" s="275">
        <f t="shared" si="7"/>
        <v>0</v>
      </c>
    </row>
    <row r="108" spans="1:10" ht="9.75" customHeight="1">
      <c r="A108" s="4">
        <f t="shared" si="3"/>
        <v>96</v>
      </c>
      <c r="B108" s="277" t="s">
        <v>45</v>
      </c>
      <c r="C108" s="279" t="s">
        <v>116</v>
      </c>
      <c r="D108" s="278" t="s">
        <v>117</v>
      </c>
      <c r="E108" s="5" t="s">
        <v>45</v>
      </c>
      <c r="F108" s="190">
        <v>0</v>
      </c>
      <c r="G108" s="14"/>
      <c r="H108" s="12">
        <f t="shared" si="6"/>
        <v>0</v>
      </c>
      <c r="I108" s="14"/>
      <c r="J108" s="275">
        <f t="shared" si="7"/>
        <v>0</v>
      </c>
    </row>
    <row r="109" spans="1:10" ht="9.75" customHeight="1">
      <c r="A109" s="4"/>
      <c r="B109" s="277" t="s">
        <v>45</v>
      </c>
      <c r="C109" s="273" t="s">
        <v>118</v>
      </c>
      <c r="D109" s="11" t="s">
        <v>325</v>
      </c>
      <c r="E109" s="5" t="s">
        <v>120</v>
      </c>
      <c r="F109" s="190">
        <v>30</v>
      </c>
      <c r="G109" s="14"/>
      <c r="H109" s="12">
        <f>F109*G109</f>
        <v>0</v>
      </c>
      <c r="I109" s="14"/>
      <c r="J109" s="275">
        <f>F109*I109</f>
        <v>0</v>
      </c>
    </row>
    <row r="110" spans="1:10" ht="9.75" customHeight="1">
      <c r="A110" s="4"/>
      <c r="B110" s="277" t="s">
        <v>45</v>
      </c>
      <c r="C110" s="273" t="s">
        <v>121</v>
      </c>
      <c r="D110" s="11" t="s">
        <v>326</v>
      </c>
      <c r="E110" s="5" t="s">
        <v>120</v>
      </c>
      <c r="F110" s="190">
        <v>20</v>
      </c>
      <c r="G110" s="14"/>
      <c r="H110" s="12">
        <f>F110*G110</f>
        <v>0</v>
      </c>
      <c r="I110" s="14"/>
      <c r="J110" s="275">
        <f>F110*I110</f>
        <v>0</v>
      </c>
    </row>
    <row r="111" spans="1:10" ht="9.75" customHeight="1">
      <c r="A111" s="4"/>
      <c r="B111" s="277" t="s">
        <v>45</v>
      </c>
      <c r="C111" s="279" t="s">
        <v>123</v>
      </c>
      <c r="D111" s="278" t="s">
        <v>124</v>
      </c>
      <c r="E111" s="5" t="s">
        <v>45</v>
      </c>
      <c r="F111" s="190">
        <v>0</v>
      </c>
      <c r="G111" s="14"/>
      <c r="H111" s="12">
        <f>F111*G111</f>
        <v>0</v>
      </c>
      <c r="I111" s="14"/>
      <c r="J111" s="275">
        <f>F111*I111</f>
        <v>0</v>
      </c>
    </row>
    <row r="112" spans="1:10" ht="9.75" customHeight="1">
      <c r="A112" s="4">
        <f>A108+1</f>
        <v>97</v>
      </c>
      <c r="B112" s="277" t="s">
        <v>125</v>
      </c>
      <c r="C112" s="273" t="s">
        <v>126</v>
      </c>
      <c r="D112" s="11" t="s">
        <v>327</v>
      </c>
      <c r="E112" s="5" t="s">
        <v>1225</v>
      </c>
      <c r="F112" s="190">
        <v>1</v>
      </c>
      <c r="G112" s="14"/>
      <c r="H112" s="12">
        <f t="shared" si="4"/>
        <v>0</v>
      </c>
      <c r="I112" s="14"/>
      <c r="J112" s="275">
        <f t="shared" si="5"/>
        <v>0</v>
      </c>
    </row>
    <row r="113" spans="1:10" ht="9.75" customHeight="1">
      <c r="A113" s="4">
        <f t="shared" si="3"/>
        <v>98</v>
      </c>
      <c r="B113" s="277" t="s">
        <v>45</v>
      </c>
      <c r="C113" s="279" t="s">
        <v>125</v>
      </c>
      <c r="D113" s="278" t="s">
        <v>128</v>
      </c>
      <c r="E113" s="5"/>
      <c r="F113" s="190">
        <v>0</v>
      </c>
      <c r="G113" s="14"/>
      <c r="H113" s="12">
        <f t="shared" si="4"/>
        <v>0</v>
      </c>
      <c r="I113" s="14"/>
      <c r="J113" s="275">
        <f t="shared" si="5"/>
        <v>0</v>
      </c>
    </row>
    <row r="114" spans="1:10" ht="9.75" customHeight="1">
      <c r="A114" s="4">
        <f t="shared" si="3"/>
        <v>99</v>
      </c>
      <c r="B114" s="277" t="s">
        <v>125</v>
      </c>
      <c r="C114" s="273" t="s">
        <v>129</v>
      </c>
      <c r="D114" s="11" t="s">
        <v>130</v>
      </c>
      <c r="E114" s="5"/>
      <c r="F114" s="190">
        <v>1</v>
      </c>
      <c r="G114" s="14"/>
      <c r="H114" s="12">
        <f t="shared" si="4"/>
        <v>0</v>
      </c>
      <c r="I114" s="14"/>
      <c r="J114" s="275">
        <f t="shared" si="5"/>
        <v>0</v>
      </c>
    </row>
    <row r="115" spans="1:10" ht="9.75" customHeight="1">
      <c r="A115" s="4">
        <f t="shared" si="3"/>
        <v>100</v>
      </c>
      <c r="B115" s="277" t="s">
        <v>125</v>
      </c>
      <c r="C115" s="273" t="s">
        <v>131</v>
      </c>
      <c r="D115" s="11" t="s">
        <v>132</v>
      </c>
      <c r="E115" s="5"/>
      <c r="F115" s="190">
        <v>1</v>
      </c>
      <c r="G115" s="14"/>
      <c r="H115" s="12">
        <f t="shared" si="4"/>
        <v>0</v>
      </c>
      <c r="I115" s="14"/>
      <c r="J115" s="275">
        <f t="shared" si="5"/>
        <v>0</v>
      </c>
    </row>
    <row r="116" spans="1:10" ht="9.75" customHeight="1">
      <c r="A116" s="4">
        <f t="shared" si="3"/>
        <v>101</v>
      </c>
      <c r="B116" s="277" t="s">
        <v>125</v>
      </c>
      <c r="C116" s="273" t="s">
        <v>133</v>
      </c>
      <c r="D116" s="11" t="s">
        <v>134</v>
      </c>
      <c r="E116" s="5"/>
      <c r="F116" s="190">
        <v>1</v>
      </c>
      <c r="G116" s="14"/>
      <c r="H116" s="12">
        <f>F116*G116</f>
        <v>0</v>
      </c>
      <c r="I116" s="227"/>
      <c r="J116" s="275">
        <f>F116*I116</f>
        <v>0</v>
      </c>
    </row>
    <row r="117" spans="1:10" ht="12.75" customHeight="1" thickBot="1">
      <c r="A117" s="266"/>
      <c r="B117" s="267"/>
      <c r="C117" s="267">
        <v>21</v>
      </c>
      <c r="D117" s="267" t="s">
        <v>1640</v>
      </c>
      <c r="E117" s="268"/>
      <c r="F117" s="269"/>
      <c r="G117" s="270"/>
      <c r="H117" s="271">
        <f>SUM(H13:H116)</f>
        <v>0</v>
      </c>
      <c r="I117" s="272"/>
      <c r="J117" s="276">
        <f>SUM(J13:J116)</f>
        <v>0</v>
      </c>
    </row>
    <row r="118" spans="1:10" ht="12.75">
      <c r="A118" s="1"/>
      <c r="C118" s="1"/>
      <c r="D118" s="1"/>
      <c r="E118" s="1"/>
      <c r="F118" s="184"/>
      <c r="G118" s="1"/>
      <c r="H118" s="1"/>
      <c r="J118" s="1"/>
    </row>
    <row r="119" ht="12.75">
      <c r="H119" s="287"/>
    </row>
  </sheetData>
  <sheetProtection/>
  <printOptions horizontalCentered="1"/>
  <pageMargins left="0.5905511811023623" right="0.5905511811023623" top="0.984251968503937" bottom="0.984251968503937" header="0.5118110236220472" footer="0.5118110236220472"/>
  <pageSetup fitToHeight="8" fitToWidth="1" horizontalDpi="300" verticalDpi="300" orientation="landscape" paperSize="9" scale="96" r:id="rId1"/>
  <headerFooter alignWithMargins="0">
    <oddFooter>&amp;C&amp;8&amp;P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zoomScalePageLayoutView="0" workbookViewId="0" topLeftCell="A13">
      <selection activeCell="J53" sqref="J53"/>
    </sheetView>
  </sheetViews>
  <sheetFormatPr defaultColWidth="9.140625" defaultRowHeight="12.75"/>
  <cols>
    <col min="1" max="2" width="5.7109375" style="0" customWidth="1"/>
    <col min="3" max="3" width="10.7109375" style="0" customWidth="1"/>
    <col min="4" max="4" width="66.57421875" style="0" customWidth="1"/>
    <col min="5" max="5" width="4.7109375" style="0" customWidth="1"/>
    <col min="6" max="10" width="10.7109375" style="0" customWidth="1"/>
  </cols>
  <sheetData>
    <row r="1" spans="1:10" ht="9.75" customHeight="1">
      <c r="A1" s="181" t="s">
        <v>1507</v>
      </c>
      <c r="B1" s="181" t="s">
        <v>628</v>
      </c>
      <c r="C1" s="149"/>
      <c r="D1" s="149"/>
      <c r="E1" s="149"/>
      <c r="F1" s="183"/>
      <c r="G1" s="149"/>
      <c r="H1" s="149"/>
      <c r="I1" s="170" t="s">
        <v>623</v>
      </c>
      <c r="J1" s="149"/>
    </row>
    <row r="2" spans="1:10" ht="9.75" customHeight="1">
      <c r="A2" s="149" t="s">
        <v>1508</v>
      </c>
      <c r="B2" s="149" t="s">
        <v>629</v>
      </c>
      <c r="C2" s="149"/>
      <c r="D2" s="149"/>
      <c r="E2" s="149"/>
      <c r="F2" s="183"/>
      <c r="G2" s="149"/>
      <c r="H2" s="149"/>
      <c r="I2" s="170" t="s">
        <v>627</v>
      </c>
      <c r="J2" s="149"/>
    </row>
    <row r="3" spans="1:10" ht="9.75" customHeight="1">
      <c r="A3" s="1"/>
      <c r="B3" s="1"/>
      <c r="C3" s="1"/>
      <c r="D3" s="212"/>
      <c r="E3" s="1"/>
      <c r="F3" s="184"/>
      <c r="G3" s="1"/>
      <c r="H3" s="1"/>
      <c r="I3" s="217"/>
      <c r="J3" s="1"/>
    </row>
    <row r="4" spans="1:10" ht="12.75" customHeight="1">
      <c r="A4" s="209"/>
      <c r="B4" s="209"/>
      <c r="C4" s="210"/>
      <c r="D4" s="210"/>
      <c r="E4" s="210"/>
      <c r="F4" s="209" t="s">
        <v>1509</v>
      </c>
      <c r="G4" s="210"/>
      <c r="H4" s="210"/>
      <c r="I4" s="218"/>
      <c r="J4" s="210"/>
    </row>
    <row r="5" spans="1:10" ht="9.75" customHeight="1" thickBot="1">
      <c r="A5" s="1"/>
      <c r="B5" s="1"/>
      <c r="C5" s="1"/>
      <c r="D5" s="1"/>
      <c r="E5" s="1"/>
      <c r="F5" s="184"/>
      <c r="G5" s="1"/>
      <c r="H5" s="1"/>
      <c r="I5" s="217"/>
      <c r="J5" s="1"/>
    </row>
    <row r="6" spans="1:10" ht="13.5" thickTop="1">
      <c r="A6" s="29" t="s">
        <v>1512</v>
      </c>
      <c r="B6" s="31"/>
      <c r="C6" s="30"/>
      <c r="D6" s="30"/>
      <c r="E6" s="31"/>
      <c r="F6" s="185"/>
      <c r="G6" s="32" t="s">
        <v>1532</v>
      </c>
      <c r="H6" s="32"/>
      <c r="I6" s="219"/>
      <c r="J6" s="34"/>
    </row>
    <row r="7" spans="1:10" ht="12.75">
      <c r="A7" s="35" t="s">
        <v>1514</v>
      </c>
      <c r="B7" s="10"/>
      <c r="C7" s="5" t="s">
        <v>1510</v>
      </c>
      <c r="D7" s="5" t="s">
        <v>1511</v>
      </c>
      <c r="E7" s="10" t="s">
        <v>1534</v>
      </c>
      <c r="F7" s="186" t="s">
        <v>1515</v>
      </c>
      <c r="G7" s="9" t="s">
        <v>1530</v>
      </c>
      <c r="H7" s="8"/>
      <c r="I7" s="220" t="s">
        <v>1531</v>
      </c>
      <c r="J7" s="274"/>
    </row>
    <row r="8" spans="1:10" ht="12.75">
      <c r="A8" s="35" t="s">
        <v>1513</v>
      </c>
      <c r="B8" s="10"/>
      <c r="C8" s="5"/>
      <c r="D8" s="5"/>
      <c r="E8" s="10"/>
      <c r="F8" s="187"/>
      <c r="G8" s="6" t="s">
        <v>1516</v>
      </c>
      <c r="H8" s="7" t="s">
        <v>1517</v>
      </c>
      <c r="I8" s="221" t="s">
        <v>1516</v>
      </c>
      <c r="J8" s="37" t="s">
        <v>1517</v>
      </c>
    </row>
    <row r="9" spans="1:10" ht="13.5" thickBot="1">
      <c r="A9" s="38" t="s">
        <v>1518</v>
      </c>
      <c r="B9" s="40"/>
      <c r="C9" s="39" t="s">
        <v>1519</v>
      </c>
      <c r="D9" s="39" t="s">
        <v>1520</v>
      </c>
      <c r="E9" s="40" t="s">
        <v>1521</v>
      </c>
      <c r="F9" s="188" t="s">
        <v>1522</v>
      </c>
      <c r="G9" s="40" t="s">
        <v>1523</v>
      </c>
      <c r="H9" s="39" t="s">
        <v>1524</v>
      </c>
      <c r="I9" s="222" t="s">
        <v>1525</v>
      </c>
      <c r="J9" s="41" t="s">
        <v>1526</v>
      </c>
    </row>
    <row r="10" spans="1:10" ht="15" customHeight="1" thickTop="1">
      <c r="A10" s="114"/>
      <c r="B10" s="117"/>
      <c r="C10" s="115"/>
      <c r="D10" s="116" t="s">
        <v>1627</v>
      </c>
      <c r="E10" s="117"/>
      <c r="F10" s="194"/>
      <c r="G10" s="117"/>
      <c r="H10" s="119"/>
      <c r="I10" s="225"/>
      <c r="J10" s="49"/>
    </row>
    <row r="11" spans="1:10" ht="15" customHeight="1">
      <c r="A11" s="15"/>
      <c r="B11" s="204"/>
      <c r="C11" s="28"/>
      <c r="D11" s="19" t="s">
        <v>1635</v>
      </c>
      <c r="E11" s="17"/>
      <c r="F11" s="186"/>
      <c r="G11" s="17"/>
      <c r="H11" s="16"/>
      <c r="I11" s="226"/>
      <c r="J11" s="18"/>
    </row>
    <row r="12" spans="1:10" ht="9.75" customHeight="1">
      <c r="A12" s="15"/>
      <c r="B12" s="16"/>
      <c r="C12" s="282" t="s">
        <v>46</v>
      </c>
      <c r="D12" s="281" t="s">
        <v>47</v>
      </c>
      <c r="E12" s="17"/>
      <c r="F12" s="186"/>
      <c r="G12" s="17"/>
      <c r="H12" s="16"/>
      <c r="I12" s="224"/>
      <c r="J12" s="18"/>
    </row>
    <row r="13" spans="1:10" ht="9.75" customHeight="1">
      <c r="A13" s="4">
        <v>1</v>
      </c>
      <c r="B13" s="277" t="s">
        <v>48</v>
      </c>
      <c r="C13" s="273" t="s">
        <v>49</v>
      </c>
      <c r="D13" s="11" t="s">
        <v>50</v>
      </c>
      <c r="E13" s="5" t="s">
        <v>1777</v>
      </c>
      <c r="F13" s="190">
        <v>72</v>
      </c>
      <c r="G13" s="14"/>
      <c r="H13" s="12">
        <f aca="true" t="shared" si="0" ref="H13:H43">F13*G13</f>
        <v>0</v>
      </c>
      <c r="I13" s="14"/>
      <c r="J13" s="275">
        <f aca="true" t="shared" si="1" ref="J13:J43">F13*I13</f>
        <v>0</v>
      </c>
    </row>
    <row r="14" spans="1:10" ht="9.75" customHeight="1">
      <c r="A14" s="4">
        <f aca="true" t="shared" si="2" ref="A14:A45">A13+1</f>
        <v>2</v>
      </c>
      <c r="B14" s="277" t="s">
        <v>51</v>
      </c>
      <c r="C14" s="273" t="s">
        <v>52</v>
      </c>
      <c r="D14" s="11" t="s">
        <v>53</v>
      </c>
      <c r="E14" s="5" t="s">
        <v>787</v>
      </c>
      <c r="F14" s="190">
        <v>86</v>
      </c>
      <c r="G14" s="14"/>
      <c r="H14" s="12">
        <f t="shared" si="0"/>
        <v>0</v>
      </c>
      <c r="I14" s="14"/>
      <c r="J14" s="275">
        <f t="shared" si="1"/>
        <v>0</v>
      </c>
    </row>
    <row r="15" spans="1:10" ht="9.75" customHeight="1">
      <c r="A15" s="4">
        <f t="shared" si="2"/>
        <v>3</v>
      </c>
      <c r="B15" s="277" t="s">
        <v>48</v>
      </c>
      <c r="C15" s="273" t="s">
        <v>54</v>
      </c>
      <c r="D15" s="11" t="s">
        <v>57</v>
      </c>
      <c r="E15" s="5" t="s">
        <v>1777</v>
      </c>
      <c r="F15" s="190">
        <v>35</v>
      </c>
      <c r="G15" s="14"/>
      <c r="H15" s="12">
        <f t="shared" si="0"/>
        <v>0</v>
      </c>
      <c r="I15" s="14"/>
      <c r="J15" s="275">
        <f t="shared" si="1"/>
        <v>0</v>
      </c>
    </row>
    <row r="16" spans="1:10" ht="9.75" customHeight="1">
      <c r="A16" s="4">
        <f t="shared" si="2"/>
        <v>4</v>
      </c>
      <c r="B16" s="277" t="s">
        <v>51</v>
      </c>
      <c r="C16" s="273" t="s">
        <v>58</v>
      </c>
      <c r="D16" s="11" t="s">
        <v>59</v>
      </c>
      <c r="E16" s="5" t="s">
        <v>787</v>
      </c>
      <c r="F16" s="190">
        <v>25</v>
      </c>
      <c r="G16" s="14"/>
      <c r="H16" s="12">
        <f t="shared" si="0"/>
        <v>0</v>
      </c>
      <c r="I16" s="14"/>
      <c r="J16" s="275">
        <f t="shared" si="1"/>
        <v>0</v>
      </c>
    </row>
    <row r="17" spans="1:10" ht="9.75" customHeight="1">
      <c r="A17" s="4">
        <f t="shared" si="2"/>
        <v>5</v>
      </c>
      <c r="B17" s="277" t="s">
        <v>48</v>
      </c>
      <c r="C17" s="273" t="s">
        <v>60</v>
      </c>
      <c r="D17" s="11" t="s">
        <v>61</v>
      </c>
      <c r="E17" s="5" t="s">
        <v>1777</v>
      </c>
      <c r="F17" s="190">
        <v>80</v>
      </c>
      <c r="G17" s="14"/>
      <c r="H17" s="12">
        <f t="shared" si="0"/>
        <v>0</v>
      </c>
      <c r="I17" s="14"/>
      <c r="J17" s="275">
        <f t="shared" si="1"/>
        <v>0</v>
      </c>
    </row>
    <row r="18" spans="1:10" ht="9.75" customHeight="1">
      <c r="A18" s="4">
        <f t="shared" si="2"/>
        <v>6</v>
      </c>
      <c r="B18" s="277" t="s">
        <v>51</v>
      </c>
      <c r="C18" s="273" t="s">
        <v>62</v>
      </c>
      <c r="D18" s="11" t="s">
        <v>63</v>
      </c>
      <c r="E18" s="5" t="s">
        <v>787</v>
      </c>
      <c r="F18" s="190">
        <v>40</v>
      </c>
      <c r="G18" s="14"/>
      <c r="H18" s="12">
        <f t="shared" si="0"/>
        <v>0</v>
      </c>
      <c r="I18" s="14"/>
      <c r="J18" s="275">
        <f t="shared" si="1"/>
        <v>0</v>
      </c>
    </row>
    <row r="19" spans="1:10" ht="9.75" customHeight="1">
      <c r="A19" s="4">
        <f t="shared" si="2"/>
        <v>7</v>
      </c>
      <c r="B19" s="277" t="s">
        <v>51</v>
      </c>
      <c r="C19" s="273" t="s">
        <v>64</v>
      </c>
      <c r="D19" s="11" t="s">
        <v>65</v>
      </c>
      <c r="E19" s="5" t="s">
        <v>1461</v>
      </c>
      <c r="F19" s="190">
        <v>10</v>
      </c>
      <c r="G19" s="14"/>
      <c r="H19" s="12">
        <f t="shared" si="0"/>
        <v>0</v>
      </c>
      <c r="I19" s="14"/>
      <c r="J19" s="275">
        <f t="shared" si="1"/>
        <v>0</v>
      </c>
    </row>
    <row r="20" spans="1:10" ht="9.75" customHeight="1">
      <c r="A20" s="4">
        <f t="shared" si="2"/>
        <v>8</v>
      </c>
      <c r="B20" s="277" t="s">
        <v>51</v>
      </c>
      <c r="C20" s="273" t="s">
        <v>66</v>
      </c>
      <c r="D20" s="11" t="s">
        <v>67</v>
      </c>
      <c r="E20" s="5" t="s">
        <v>1461</v>
      </c>
      <c r="F20" s="190">
        <v>25</v>
      </c>
      <c r="G20" s="14"/>
      <c r="H20" s="12">
        <f t="shared" si="0"/>
        <v>0</v>
      </c>
      <c r="I20" s="14"/>
      <c r="J20" s="275">
        <f t="shared" si="1"/>
        <v>0</v>
      </c>
    </row>
    <row r="21" spans="1:10" ht="9.75" customHeight="1">
      <c r="A21" s="4">
        <f t="shared" si="2"/>
        <v>9</v>
      </c>
      <c r="B21" s="277" t="s">
        <v>51</v>
      </c>
      <c r="C21" s="273" t="s">
        <v>68</v>
      </c>
      <c r="D21" s="11" t="s">
        <v>69</v>
      </c>
      <c r="E21" s="5" t="s">
        <v>1461</v>
      </c>
      <c r="F21" s="190">
        <v>23</v>
      </c>
      <c r="G21" s="14"/>
      <c r="H21" s="12">
        <f t="shared" si="0"/>
        <v>0</v>
      </c>
      <c r="I21" s="14"/>
      <c r="J21" s="275">
        <f t="shared" si="1"/>
        <v>0</v>
      </c>
    </row>
    <row r="22" spans="1:10" ht="9.75" customHeight="1">
      <c r="A22" s="4">
        <f t="shared" si="2"/>
        <v>10</v>
      </c>
      <c r="B22" s="277" t="s">
        <v>48</v>
      </c>
      <c r="C22" s="273" t="s">
        <v>70</v>
      </c>
      <c r="D22" s="11" t="s">
        <v>71</v>
      </c>
      <c r="E22" s="5" t="s">
        <v>1461</v>
      </c>
      <c r="F22" s="190">
        <v>12</v>
      </c>
      <c r="G22" s="14"/>
      <c r="H22" s="12">
        <f t="shared" si="0"/>
        <v>0</v>
      </c>
      <c r="I22" s="14"/>
      <c r="J22" s="275">
        <f t="shared" si="1"/>
        <v>0</v>
      </c>
    </row>
    <row r="23" spans="1:10" ht="9.75" customHeight="1">
      <c r="A23" s="4">
        <f t="shared" si="2"/>
        <v>11</v>
      </c>
      <c r="B23" s="277" t="s">
        <v>51</v>
      </c>
      <c r="C23" s="273" t="s">
        <v>72</v>
      </c>
      <c r="D23" s="11" t="s">
        <v>73</v>
      </c>
      <c r="E23" s="5" t="s">
        <v>1461</v>
      </c>
      <c r="F23" s="190">
        <v>12</v>
      </c>
      <c r="G23" s="14"/>
      <c r="H23" s="12">
        <f t="shared" si="0"/>
        <v>0</v>
      </c>
      <c r="I23" s="14"/>
      <c r="J23" s="275">
        <f t="shared" si="1"/>
        <v>0</v>
      </c>
    </row>
    <row r="24" spans="1:10" ht="9.75" customHeight="1">
      <c r="A24" s="4">
        <f t="shared" si="2"/>
        <v>12</v>
      </c>
      <c r="B24" s="277" t="s">
        <v>48</v>
      </c>
      <c r="C24" s="273" t="s">
        <v>74</v>
      </c>
      <c r="D24" s="11" t="s">
        <v>75</v>
      </c>
      <c r="E24" s="5" t="s">
        <v>1461</v>
      </c>
      <c r="F24" s="190">
        <v>27</v>
      </c>
      <c r="G24" s="14"/>
      <c r="H24" s="12">
        <f t="shared" si="0"/>
        <v>0</v>
      </c>
      <c r="I24" s="14"/>
      <c r="J24" s="275">
        <f t="shared" si="1"/>
        <v>0</v>
      </c>
    </row>
    <row r="25" spans="1:10" ht="9.75" customHeight="1">
      <c r="A25" s="4">
        <f t="shared" si="2"/>
        <v>13</v>
      </c>
      <c r="B25" s="277" t="s">
        <v>51</v>
      </c>
      <c r="C25" s="273" t="s">
        <v>76</v>
      </c>
      <c r="D25" s="11" t="s">
        <v>77</v>
      </c>
      <c r="E25" s="5" t="s">
        <v>1461</v>
      </c>
      <c r="F25" s="190">
        <v>7</v>
      </c>
      <c r="G25" s="14"/>
      <c r="H25" s="12">
        <f t="shared" si="0"/>
        <v>0</v>
      </c>
      <c r="I25" s="14"/>
      <c r="J25" s="275">
        <f t="shared" si="1"/>
        <v>0</v>
      </c>
    </row>
    <row r="26" spans="1:10" ht="9.75" customHeight="1">
      <c r="A26" s="4">
        <f t="shared" si="2"/>
        <v>14</v>
      </c>
      <c r="B26" s="277" t="s">
        <v>51</v>
      </c>
      <c r="C26" s="273" t="s">
        <v>78</v>
      </c>
      <c r="D26" s="11" t="s">
        <v>79</v>
      </c>
      <c r="E26" s="5" t="s">
        <v>1461</v>
      </c>
      <c r="F26" s="190">
        <v>5</v>
      </c>
      <c r="G26" s="14"/>
      <c r="H26" s="12">
        <f t="shared" si="0"/>
        <v>0</v>
      </c>
      <c r="I26" s="14"/>
      <c r="J26" s="275">
        <f t="shared" si="1"/>
        <v>0</v>
      </c>
    </row>
    <row r="27" spans="1:10" ht="9.75" customHeight="1">
      <c r="A27" s="4">
        <f t="shared" si="2"/>
        <v>15</v>
      </c>
      <c r="B27" s="277" t="s">
        <v>51</v>
      </c>
      <c r="C27" s="273" t="s">
        <v>80</v>
      </c>
      <c r="D27" s="11" t="s">
        <v>81</v>
      </c>
      <c r="E27" s="5" t="s">
        <v>1461</v>
      </c>
      <c r="F27" s="190">
        <v>5</v>
      </c>
      <c r="G27" s="14"/>
      <c r="H27" s="12">
        <f t="shared" si="0"/>
        <v>0</v>
      </c>
      <c r="I27" s="14"/>
      <c r="J27" s="275">
        <f t="shared" si="1"/>
        <v>0</v>
      </c>
    </row>
    <row r="28" spans="1:10" ht="9.75" customHeight="1">
      <c r="A28" s="4">
        <f t="shared" si="2"/>
        <v>16</v>
      </c>
      <c r="B28" s="277" t="s">
        <v>51</v>
      </c>
      <c r="C28" s="273" t="s">
        <v>82</v>
      </c>
      <c r="D28" s="11" t="s">
        <v>83</v>
      </c>
      <c r="E28" s="5" t="s">
        <v>1461</v>
      </c>
      <c r="F28" s="190">
        <v>2</v>
      </c>
      <c r="G28" s="14"/>
      <c r="H28" s="12">
        <f t="shared" si="0"/>
        <v>0</v>
      </c>
      <c r="I28" s="14"/>
      <c r="J28" s="275">
        <f t="shared" si="1"/>
        <v>0</v>
      </c>
    </row>
    <row r="29" spans="1:10" ht="9.75" customHeight="1">
      <c r="A29" s="4">
        <f t="shared" si="2"/>
        <v>17</v>
      </c>
      <c r="B29" s="277" t="s">
        <v>51</v>
      </c>
      <c r="C29" s="273" t="s">
        <v>84</v>
      </c>
      <c r="D29" s="11" t="s">
        <v>85</v>
      </c>
      <c r="E29" s="5" t="s">
        <v>1461</v>
      </c>
      <c r="F29" s="190">
        <v>4</v>
      </c>
      <c r="G29" s="14"/>
      <c r="H29" s="12">
        <f t="shared" si="0"/>
        <v>0</v>
      </c>
      <c r="I29" s="14"/>
      <c r="J29" s="275">
        <f t="shared" si="1"/>
        <v>0</v>
      </c>
    </row>
    <row r="30" spans="1:10" ht="9.75" customHeight="1">
      <c r="A30" s="4">
        <f t="shared" si="2"/>
        <v>18</v>
      </c>
      <c r="B30" s="277" t="s">
        <v>51</v>
      </c>
      <c r="C30" s="273" t="s">
        <v>86</v>
      </c>
      <c r="D30" s="11" t="s">
        <v>87</v>
      </c>
      <c r="E30" s="5" t="s">
        <v>1461</v>
      </c>
      <c r="F30" s="190">
        <v>4</v>
      </c>
      <c r="G30" s="14"/>
      <c r="H30" s="12">
        <f t="shared" si="0"/>
        <v>0</v>
      </c>
      <c r="I30" s="14"/>
      <c r="J30" s="275">
        <f t="shared" si="1"/>
        <v>0</v>
      </c>
    </row>
    <row r="31" spans="1:10" ht="9.75" customHeight="1">
      <c r="A31" s="4">
        <f t="shared" si="2"/>
        <v>19</v>
      </c>
      <c r="B31" s="277" t="s">
        <v>48</v>
      </c>
      <c r="C31" s="273" t="s">
        <v>88</v>
      </c>
      <c r="D31" s="11" t="s">
        <v>89</v>
      </c>
      <c r="E31" s="5" t="s">
        <v>1461</v>
      </c>
      <c r="F31" s="190">
        <v>7</v>
      </c>
      <c r="G31" s="14"/>
      <c r="H31" s="12">
        <f t="shared" si="0"/>
        <v>0</v>
      </c>
      <c r="I31" s="14"/>
      <c r="J31" s="275">
        <f t="shared" si="1"/>
        <v>0</v>
      </c>
    </row>
    <row r="32" spans="1:10" ht="9.75" customHeight="1">
      <c r="A32" s="4">
        <f t="shared" si="2"/>
        <v>20</v>
      </c>
      <c r="B32" s="277" t="s">
        <v>51</v>
      </c>
      <c r="C32" s="273" t="s">
        <v>90</v>
      </c>
      <c r="D32" s="11" t="s">
        <v>91</v>
      </c>
      <c r="E32" s="5" t="s">
        <v>1461</v>
      </c>
      <c r="F32" s="190">
        <v>7</v>
      </c>
      <c r="G32" s="14"/>
      <c r="H32" s="12">
        <f t="shared" si="0"/>
        <v>0</v>
      </c>
      <c r="I32" s="14"/>
      <c r="J32" s="275">
        <f t="shared" si="1"/>
        <v>0</v>
      </c>
    </row>
    <row r="33" spans="1:10" ht="9.75" customHeight="1">
      <c r="A33" s="4">
        <f t="shared" si="2"/>
        <v>21</v>
      </c>
      <c r="B33" s="277" t="s">
        <v>48</v>
      </c>
      <c r="C33" s="273" t="s">
        <v>92</v>
      </c>
      <c r="D33" s="11" t="s">
        <v>93</v>
      </c>
      <c r="E33" s="5" t="s">
        <v>1461</v>
      </c>
      <c r="F33" s="190">
        <v>5</v>
      </c>
      <c r="G33" s="14"/>
      <c r="H33" s="12">
        <f t="shared" si="0"/>
        <v>0</v>
      </c>
      <c r="I33" s="14"/>
      <c r="J33" s="275">
        <f t="shared" si="1"/>
        <v>0</v>
      </c>
    </row>
    <row r="34" spans="1:10" ht="9.75" customHeight="1">
      <c r="A34" s="4">
        <f t="shared" si="2"/>
        <v>22</v>
      </c>
      <c r="B34" s="277" t="s">
        <v>51</v>
      </c>
      <c r="C34" s="273" t="s">
        <v>94</v>
      </c>
      <c r="D34" s="11" t="s">
        <v>95</v>
      </c>
      <c r="E34" s="5" t="s">
        <v>1461</v>
      </c>
      <c r="F34" s="190">
        <v>5</v>
      </c>
      <c r="G34" s="14"/>
      <c r="H34" s="12">
        <f t="shared" si="0"/>
        <v>0</v>
      </c>
      <c r="I34" s="14"/>
      <c r="J34" s="275">
        <f t="shared" si="1"/>
        <v>0</v>
      </c>
    </row>
    <row r="35" spans="1:10" ht="9.75" customHeight="1">
      <c r="A35" s="4">
        <f t="shared" si="2"/>
        <v>23</v>
      </c>
      <c r="B35" s="277" t="s">
        <v>51</v>
      </c>
      <c r="C35" s="273" t="s">
        <v>96</v>
      </c>
      <c r="D35" s="11" t="s">
        <v>97</v>
      </c>
      <c r="E35" s="5" t="s">
        <v>1461</v>
      </c>
      <c r="F35" s="190">
        <v>10</v>
      </c>
      <c r="G35" s="14"/>
      <c r="H35" s="12">
        <f t="shared" si="0"/>
        <v>0</v>
      </c>
      <c r="I35" s="14"/>
      <c r="J35" s="275">
        <f t="shared" si="1"/>
        <v>0</v>
      </c>
    </row>
    <row r="36" spans="1:10" ht="9.75" customHeight="1">
      <c r="A36" s="4">
        <f t="shared" si="2"/>
        <v>24</v>
      </c>
      <c r="B36" s="277" t="s">
        <v>48</v>
      </c>
      <c r="C36" s="273" t="s">
        <v>98</v>
      </c>
      <c r="D36" s="11" t="s">
        <v>99</v>
      </c>
      <c r="E36" s="5" t="s">
        <v>1461</v>
      </c>
      <c r="F36" s="190">
        <v>5</v>
      </c>
      <c r="G36" s="14"/>
      <c r="H36" s="12">
        <f t="shared" si="0"/>
        <v>0</v>
      </c>
      <c r="I36" s="14"/>
      <c r="J36" s="275">
        <f t="shared" si="1"/>
        <v>0</v>
      </c>
    </row>
    <row r="37" spans="1:10" ht="9.75" customHeight="1">
      <c r="A37" s="4">
        <f t="shared" si="2"/>
        <v>25</v>
      </c>
      <c r="B37" s="277" t="s">
        <v>51</v>
      </c>
      <c r="C37" s="273" t="s">
        <v>100</v>
      </c>
      <c r="D37" s="11" t="s">
        <v>101</v>
      </c>
      <c r="E37" s="5" t="s">
        <v>1461</v>
      </c>
      <c r="F37" s="190">
        <v>5</v>
      </c>
      <c r="G37" s="14"/>
      <c r="H37" s="12">
        <f t="shared" si="0"/>
        <v>0</v>
      </c>
      <c r="I37" s="14"/>
      <c r="J37" s="275">
        <f t="shared" si="1"/>
        <v>0</v>
      </c>
    </row>
    <row r="38" spans="1:10" ht="9.75" customHeight="1">
      <c r="A38" s="4">
        <f t="shared" si="2"/>
        <v>26</v>
      </c>
      <c r="B38" s="277" t="s">
        <v>48</v>
      </c>
      <c r="C38" s="273" t="s">
        <v>102</v>
      </c>
      <c r="D38" s="11" t="s">
        <v>103</v>
      </c>
      <c r="E38" s="5" t="s">
        <v>1461</v>
      </c>
      <c r="F38" s="190">
        <v>4</v>
      </c>
      <c r="G38" s="14"/>
      <c r="H38" s="12">
        <f t="shared" si="0"/>
        <v>0</v>
      </c>
      <c r="I38" s="14"/>
      <c r="J38" s="275">
        <f t="shared" si="1"/>
        <v>0</v>
      </c>
    </row>
    <row r="39" spans="1:10" ht="9.75" customHeight="1">
      <c r="A39" s="4">
        <f t="shared" si="2"/>
        <v>27</v>
      </c>
      <c r="B39" s="277" t="s">
        <v>45</v>
      </c>
      <c r="C39" s="279" t="s">
        <v>104</v>
      </c>
      <c r="D39" s="278" t="s">
        <v>105</v>
      </c>
      <c r="E39" s="5" t="s">
        <v>45</v>
      </c>
      <c r="F39" s="190"/>
      <c r="G39" s="14"/>
      <c r="H39" s="12"/>
      <c r="I39" s="14"/>
      <c r="J39" s="275"/>
    </row>
    <row r="40" spans="1:10" ht="9.75" customHeight="1">
      <c r="A40" s="4">
        <f t="shared" si="2"/>
        <v>28</v>
      </c>
      <c r="B40" s="277" t="s">
        <v>106</v>
      </c>
      <c r="C40" s="273" t="s">
        <v>107</v>
      </c>
      <c r="D40" s="11" t="s">
        <v>108</v>
      </c>
      <c r="E40" s="5" t="s">
        <v>109</v>
      </c>
      <c r="F40" s="190">
        <v>0.078</v>
      </c>
      <c r="G40" s="14"/>
      <c r="H40" s="12">
        <f t="shared" si="0"/>
        <v>0</v>
      </c>
      <c r="I40" s="14"/>
      <c r="J40" s="275">
        <f t="shared" si="1"/>
        <v>0</v>
      </c>
    </row>
    <row r="41" spans="1:10" ht="9.75" customHeight="1">
      <c r="A41" s="4">
        <f t="shared" si="2"/>
        <v>29</v>
      </c>
      <c r="B41" s="277" t="s">
        <v>106</v>
      </c>
      <c r="C41" s="273" t="s">
        <v>110</v>
      </c>
      <c r="D41" s="11" t="s">
        <v>111</v>
      </c>
      <c r="E41" s="5" t="s">
        <v>1777</v>
      </c>
      <c r="F41" s="190">
        <v>78</v>
      </c>
      <c r="G41" s="14"/>
      <c r="H41" s="12">
        <f t="shared" si="0"/>
        <v>0</v>
      </c>
      <c r="I41" s="14"/>
      <c r="J41" s="275">
        <f t="shared" si="1"/>
        <v>0</v>
      </c>
    </row>
    <row r="42" spans="1:10" ht="9.75" customHeight="1">
      <c r="A42" s="4">
        <f t="shared" si="2"/>
        <v>30</v>
      </c>
      <c r="B42" s="277" t="s">
        <v>106</v>
      </c>
      <c r="C42" s="273" t="s">
        <v>112</v>
      </c>
      <c r="D42" s="11" t="s">
        <v>113</v>
      </c>
      <c r="E42" s="5" t="s">
        <v>1777</v>
      </c>
      <c r="F42" s="190">
        <v>78</v>
      </c>
      <c r="G42" s="14"/>
      <c r="H42" s="12">
        <f t="shared" si="0"/>
        <v>0</v>
      </c>
      <c r="I42" s="14"/>
      <c r="J42" s="275">
        <f t="shared" si="1"/>
        <v>0</v>
      </c>
    </row>
    <row r="43" spans="1:10" ht="9.75" customHeight="1">
      <c r="A43" s="4">
        <f t="shared" si="2"/>
        <v>31</v>
      </c>
      <c r="B43" s="277" t="s">
        <v>106</v>
      </c>
      <c r="C43" s="273" t="s">
        <v>114</v>
      </c>
      <c r="D43" s="11" t="s">
        <v>115</v>
      </c>
      <c r="E43" s="5" t="s">
        <v>1779</v>
      </c>
      <c r="F43" s="190">
        <v>39</v>
      </c>
      <c r="G43" s="14"/>
      <c r="H43" s="12">
        <f t="shared" si="0"/>
        <v>0</v>
      </c>
      <c r="I43" s="14"/>
      <c r="J43" s="275">
        <f t="shared" si="1"/>
        <v>0</v>
      </c>
    </row>
    <row r="44" spans="1:10" ht="9.75" customHeight="1">
      <c r="A44" s="4">
        <f t="shared" si="2"/>
        <v>32</v>
      </c>
      <c r="B44" s="277" t="s">
        <v>45</v>
      </c>
      <c r="C44" s="279" t="s">
        <v>116</v>
      </c>
      <c r="D44" s="278" t="s">
        <v>117</v>
      </c>
      <c r="E44" s="5" t="s">
        <v>45</v>
      </c>
      <c r="F44" s="190"/>
      <c r="G44" s="14"/>
      <c r="H44" s="12"/>
      <c r="I44" s="14"/>
      <c r="J44" s="275"/>
    </row>
    <row r="45" spans="1:10" ht="9.75" customHeight="1">
      <c r="A45" s="4">
        <f t="shared" si="2"/>
        <v>33</v>
      </c>
      <c r="B45" s="277" t="s">
        <v>45</v>
      </c>
      <c r="C45" s="273" t="s">
        <v>118</v>
      </c>
      <c r="D45" s="11" t="s">
        <v>119</v>
      </c>
      <c r="E45" s="5" t="s">
        <v>120</v>
      </c>
      <c r="F45" s="190">
        <v>4</v>
      </c>
      <c r="G45" s="14"/>
      <c r="H45" s="12">
        <f aca="true" t="shared" si="3" ref="H45:H52">F45*G45</f>
        <v>0</v>
      </c>
      <c r="I45" s="14"/>
      <c r="J45" s="275">
        <f aca="true" t="shared" si="4" ref="J45:J52">F45*I45</f>
        <v>0</v>
      </c>
    </row>
    <row r="46" spans="1:10" ht="9.75" customHeight="1">
      <c r="A46" s="4">
        <f aca="true" t="shared" si="5" ref="A46:A52">A45+1</f>
        <v>34</v>
      </c>
      <c r="B46" s="277" t="s">
        <v>45</v>
      </c>
      <c r="C46" s="273" t="s">
        <v>121</v>
      </c>
      <c r="D46" s="11" t="s">
        <v>122</v>
      </c>
      <c r="E46" s="5" t="s">
        <v>120</v>
      </c>
      <c r="F46" s="190">
        <v>7</v>
      </c>
      <c r="G46" s="14"/>
      <c r="H46" s="12">
        <f t="shared" si="3"/>
        <v>0</v>
      </c>
      <c r="I46" s="14"/>
      <c r="J46" s="275">
        <f t="shared" si="4"/>
        <v>0</v>
      </c>
    </row>
    <row r="47" spans="1:10" ht="9.75" customHeight="1">
      <c r="A47" s="4">
        <f t="shared" si="5"/>
        <v>35</v>
      </c>
      <c r="B47" s="277" t="s">
        <v>45</v>
      </c>
      <c r="C47" s="279" t="s">
        <v>123</v>
      </c>
      <c r="D47" s="278" t="s">
        <v>124</v>
      </c>
      <c r="E47" s="5" t="s">
        <v>45</v>
      </c>
      <c r="F47" s="190"/>
      <c r="G47" s="14"/>
      <c r="H47" s="12"/>
      <c r="I47" s="14"/>
      <c r="J47" s="275"/>
    </row>
    <row r="48" spans="1:10" ht="9.75" customHeight="1">
      <c r="A48" s="4">
        <f t="shared" si="5"/>
        <v>36</v>
      </c>
      <c r="B48" s="277" t="s">
        <v>125</v>
      </c>
      <c r="C48" s="273" t="s">
        <v>126</v>
      </c>
      <c r="D48" s="11" t="s">
        <v>127</v>
      </c>
      <c r="E48" s="5" t="s">
        <v>1225</v>
      </c>
      <c r="F48" s="190">
        <v>1</v>
      </c>
      <c r="G48" s="14"/>
      <c r="H48" s="12">
        <f t="shared" si="3"/>
        <v>0</v>
      </c>
      <c r="I48" s="14"/>
      <c r="J48" s="275">
        <f t="shared" si="4"/>
        <v>0</v>
      </c>
    </row>
    <row r="49" spans="1:10" ht="9.75" customHeight="1">
      <c r="A49" s="4">
        <f t="shared" si="5"/>
        <v>37</v>
      </c>
      <c r="B49" s="277" t="s">
        <v>45</v>
      </c>
      <c r="C49" s="279" t="s">
        <v>125</v>
      </c>
      <c r="D49" s="278" t="s">
        <v>128</v>
      </c>
      <c r="E49" s="5" t="s">
        <v>45</v>
      </c>
      <c r="F49" s="190"/>
      <c r="G49" s="14"/>
      <c r="H49" s="12"/>
      <c r="I49" s="14"/>
      <c r="J49" s="275"/>
    </row>
    <row r="50" spans="1:10" ht="9.75" customHeight="1">
      <c r="A50" s="4">
        <f t="shared" si="5"/>
        <v>38</v>
      </c>
      <c r="B50" s="277" t="s">
        <v>125</v>
      </c>
      <c r="C50" s="273" t="s">
        <v>129</v>
      </c>
      <c r="D50" s="11" t="s">
        <v>130</v>
      </c>
      <c r="E50" s="5"/>
      <c r="F50" s="190">
        <v>1</v>
      </c>
      <c r="G50" s="14"/>
      <c r="H50" s="12">
        <f t="shared" si="3"/>
        <v>0</v>
      </c>
      <c r="I50" s="14"/>
      <c r="J50" s="275">
        <f t="shared" si="4"/>
        <v>0</v>
      </c>
    </row>
    <row r="51" spans="1:10" ht="9.75" customHeight="1">
      <c r="A51" s="4">
        <f t="shared" si="5"/>
        <v>39</v>
      </c>
      <c r="B51" s="277" t="s">
        <v>125</v>
      </c>
      <c r="C51" s="273" t="s">
        <v>131</v>
      </c>
      <c r="D51" s="11" t="s">
        <v>132</v>
      </c>
      <c r="E51" s="5"/>
      <c r="F51" s="190">
        <v>1</v>
      </c>
      <c r="G51" s="14"/>
      <c r="H51" s="12">
        <f t="shared" si="3"/>
        <v>0</v>
      </c>
      <c r="I51" s="14"/>
      <c r="J51" s="275">
        <f t="shared" si="4"/>
        <v>0</v>
      </c>
    </row>
    <row r="52" spans="1:10" ht="9.75" customHeight="1">
      <c r="A52" s="4">
        <f t="shared" si="5"/>
        <v>40</v>
      </c>
      <c r="B52" s="277" t="s">
        <v>125</v>
      </c>
      <c r="C52" s="273" t="s">
        <v>133</v>
      </c>
      <c r="D52" s="11" t="s">
        <v>134</v>
      </c>
      <c r="E52" s="5"/>
      <c r="F52" s="190">
        <v>1</v>
      </c>
      <c r="G52" s="14"/>
      <c r="H52" s="12">
        <f t="shared" si="3"/>
        <v>0</v>
      </c>
      <c r="I52" s="14"/>
      <c r="J52" s="275">
        <f t="shared" si="4"/>
        <v>0</v>
      </c>
    </row>
    <row r="53" spans="1:10" ht="12.75" customHeight="1" thickBot="1">
      <c r="A53" s="266"/>
      <c r="B53" s="267"/>
      <c r="C53" s="267">
        <v>21</v>
      </c>
      <c r="D53" s="267" t="s">
        <v>1640</v>
      </c>
      <c r="E53" s="268"/>
      <c r="F53" s="269"/>
      <c r="G53" s="270"/>
      <c r="H53" s="271">
        <f>SUM(H13:H52)</f>
        <v>0</v>
      </c>
      <c r="I53" s="272"/>
      <c r="J53" s="276">
        <f>SUM(J13:J52)</f>
        <v>0</v>
      </c>
    </row>
    <row r="54" spans="1:10" ht="12.75">
      <c r="A54" s="1"/>
      <c r="C54" s="1"/>
      <c r="D54" s="1"/>
      <c r="E54" s="1"/>
      <c r="F54" s="184"/>
      <c r="G54" s="1"/>
      <c r="H54" s="1"/>
      <c r="J54" s="1"/>
    </row>
  </sheetData>
  <sheetProtection/>
  <printOptions horizontalCentered="1"/>
  <pageMargins left="0.5905511811023623" right="0.5905511811023623" top="0.984251968503937" bottom="0.984251968503937" header="0.5118110236220472" footer="0.5118110236220472"/>
  <pageSetup fitToHeight="8" fitToWidth="1" horizontalDpi="300" verticalDpi="300" orientation="landscape" paperSize="9" scale="93" r:id="rId1"/>
  <headerFooter alignWithMargins="0">
    <oddFooter>&amp;C&amp;8&amp;P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U65"/>
  <sheetViews>
    <sheetView showGridLines="0" defaultGridColor="0" zoomScalePageLayoutView="0" colorId="8" workbookViewId="0" topLeftCell="A1">
      <pane ySplit="13" topLeftCell="A14" activePane="bottomLeft" state="frozen"/>
      <selection pane="topLeft" activeCell="A1" sqref="A1"/>
      <selection pane="bottomLeft" activeCell="E54" sqref="E54"/>
    </sheetView>
  </sheetViews>
  <sheetFormatPr defaultColWidth="9.140625" defaultRowHeight="11.25" customHeight="1"/>
  <cols>
    <col min="1" max="1" width="5.57421875" style="290" customWidth="1"/>
    <col min="2" max="2" width="4.421875" style="290" customWidth="1"/>
    <col min="3" max="3" width="4.7109375" style="290" customWidth="1"/>
    <col min="4" max="4" width="12.7109375" style="290" customWidth="1"/>
    <col min="5" max="5" width="55.57421875" style="290" customWidth="1"/>
    <col min="6" max="6" width="4.7109375" style="290" customWidth="1"/>
    <col min="7" max="7" width="9.8515625" style="290" customWidth="1"/>
    <col min="8" max="8" width="9.7109375" style="290" customWidth="1"/>
    <col min="9" max="9" width="13.57421875" style="290" customWidth="1"/>
    <col min="10" max="13" width="0" style="290" hidden="1" customWidth="1"/>
    <col min="14" max="14" width="5.28125" style="290" customWidth="1"/>
    <col min="15" max="20" width="0" style="290" hidden="1" customWidth="1"/>
    <col min="21" max="16384" width="9.140625" style="290" customWidth="1"/>
  </cols>
  <sheetData>
    <row r="1" spans="1:20" ht="18" customHeight="1">
      <c r="A1" s="318" t="s">
        <v>1783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289"/>
      <c r="P1" s="289"/>
      <c r="Q1" s="288"/>
      <c r="R1" s="288"/>
      <c r="S1" s="288"/>
      <c r="T1" s="288"/>
    </row>
    <row r="2" spans="1:20" ht="11.25" customHeight="1">
      <c r="A2" s="311" t="s">
        <v>1507</v>
      </c>
      <c r="B2" s="312"/>
      <c r="C2" s="312" t="str">
        <f>'[2]Krycí list'!E5</f>
        <v>Dětské a sportovní hřiště</v>
      </c>
      <c r="D2" s="312"/>
      <c r="E2" s="312"/>
      <c r="F2" s="312"/>
      <c r="G2" s="312"/>
      <c r="H2" s="312"/>
      <c r="I2" s="312"/>
      <c r="J2" s="312"/>
      <c r="K2" s="312"/>
      <c r="L2" s="310"/>
      <c r="M2" s="310"/>
      <c r="N2" s="310"/>
      <c r="O2" s="289"/>
      <c r="P2" s="289"/>
      <c r="Q2" s="288"/>
      <c r="R2" s="288"/>
      <c r="S2" s="288"/>
      <c r="T2" s="288"/>
    </row>
    <row r="3" spans="1:20" ht="11.25" customHeight="1">
      <c r="A3" s="311" t="s">
        <v>1508</v>
      </c>
      <c r="B3" s="312"/>
      <c r="C3" s="312" t="str">
        <f>'[2]Krycí list'!E7</f>
        <v> </v>
      </c>
      <c r="D3" s="312"/>
      <c r="E3" s="312"/>
      <c r="F3" s="312"/>
      <c r="G3" s="312"/>
      <c r="H3" s="312"/>
      <c r="I3" s="312"/>
      <c r="J3" s="312"/>
      <c r="K3" s="312"/>
      <c r="L3" s="310"/>
      <c r="M3" s="310"/>
      <c r="N3" s="310"/>
      <c r="O3" s="289"/>
      <c r="P3" s="289"/>
      <c r="Q3" s="288"/>
      <c r="R3" s="288"/>
      <c r="S3" s="288"/>
      <c r="T3" s="288"/>
    </row>
    <row r="4" spans="1:20" ht="11.25" customHeight="1" thickBot="1">
      <c r="A4" s="311" t="s">
        <v>1784</v>
      </c>
      <c r="B4" s="312"/>
      <c r="C4" s="312" t="str">
        <f>'[2]Krycí list'!E9</f>
        <v> </v>
      </c>
      <c r="D4" s="312"/>
      <c r="E4" s="312"/>
      <c r="F4" s="312"/>
      <c r="G4" s="312"/>
      <c r="H4" s="312"/>
      <c r="I4" s="312"/>
      <c r="J4" s="312"/>
      <c r="K4" s="312"/>
      <c r="L4" s="310"/>
      <c r="M4" s="310"/>
      <c r="N4" s="310"/>
      <c r="O4" s="289"/>
      <c r="P4" s="289"/>
      <c r="Q4" s="288"/>
      <c r="R4" s="288"/>
      <c r="S4" s="288"/>
      <c r="T4" s="288"/>
    </row>
    <row r="5" spans="1:20" ht="11.25" customHeight="1" thickBot="1">
      <c r="A5" s="312" t="s">
        <v>1785</v>
      </c>
      <c r="B5" s="312"/>
      <c r="C5" s="312" t="str">
        <f>'[2]Krycí list'!P5</f>
        <v> </v>
      </c>
      <c r="D5" s="312"/>
      <c r="E5" s="313"/>
      <c r="F5" s="312"/>
      <c r="G5" s="312"/>
      <c r="H5" s="312"/>
      <c r="I5" s="312"/>
      <c r="J5" s="312"/>
      <c r="K5" s="312"/>
      <c r="L5" s="310"/>
      <c r="M5" s="310"/>
      <c r="N5" s="310"/>
      <c r="O5" s="289"/>
      <c r="P5" s="289"/>
      <c r="Q5" s="288"/>
      <c r="R5" s="288"/>
      <c r="S5" s="288"/>
      <c r="T5" s="288"/>
    </row>
    <row r="6" spans="1:20" ht="6" customHeight="1">
      <c r="A6" s="312"/>
      <c r="B6" s="312"/>
      <c r="C6" s="312"/>
      <c r="D6" s="312"/>
      <c r="E6" s="312"/>
      <c r="F6" s="312"/>
      <c r="G6" s="312"/>
      <c r="H6" s="312"/>
      <c r="I6" s="312"/>
      <c r="J6" s="312"/>
      <c r="K6" s="312"/>
      <c r="L6" s="310"/>
      <c r="M6" s="310"/>
      <c r="N6" s="310"/>
      <c r="O6" s="289"/>
      <c r="P6" s="289"/>
      <c r="Q6" s="288"/>
      <c r="R6" s="288"/>
      <c r="S6" s="288"/>
      <c r="T6" s="288"/>
    </row>
    <row r="7" spans="1:20" ht="11.25" customHeight="1">
      <c r="A7" s="312" t="s">
        <v>1786</v>
      </c>
      <c r="B7" s="312"/>
      <c r="C7" s="312" t="str">
        <f>'[2]Krycí list'!E26</f>
        <v>Obec Starkoč</v>
      </c>
      <c r="D7" s="312"/>
      <c r="E7" s="312"/>
      <c r="F7" s="312"/>
      <c r="G7" s="312"/>
      <c r="H7" s="312"/>
      <c r="I7" s="312"/>
      <c r="J7" s="312"/>
      <c r="K7" s="312"/>
      <c r="L7" s="310"/>
      <c r="M7" s="310"/>
      <c r="N7" s="310"/>
      <c r="O7" s="289"/>
      <c r="P7" s="289"/>
      <c r="Q7" s="288"/>
      <c r="R7" s="288"/>
      <c r="S7" s="288"/>
      <c r="T7" s="288"/>
    </row>
    <row r="8" spans="1:20" ht="11.25" customHeight="1">
      <c r="A8" s="312" t="s">
        <v>1787</v>
      </c>
      <c r="B8" s="312"/>
      <c r="C8" s="312" t="str">
        <f>'[2]Krycí list'!E28</f>
        <v> </v>
      </c>
      <c r="D8" s="312"/>
      <c r="E8" s="312"/>
      <c r="F8" s="312"/>
      <c r="G8" s="312"/>
      <c r="H8" s="312"/>
      <c r="I8" s="312"/>
      <c r="J8" s="312"/>
      <c r="K8" s="312"/>
      <c r="L8" s="310"/>
      <c r="M8" s="310"/>
      <c r="N8" s="310"/>
      <c r="O8" s="289"/>
      <c r="P8" s="289"/>
      <c r="Q8" s="288"/>
      <c r="R8" s="288"/>
      <c r="S8" s="288"/>
      <c r="T8" s="288"/>
    </row>
    <row r="9" spans="1:20" ht="11.25" customHeight="1">
      <c r="A9" s="312" t="s">
        <v>1788</v>
      </c>
      <c r="B9" s="312"/>
      <c r="C9" s="312" t="s">
        <v>1789</v>
      </c>
      <c r="D9" s="312"/>
      <c r="E9" s="312"/>
      <c r="F9" s="312"/>
      <c r="G9" s="312"/>
      <c r="H9" s="312"/>
      <c r="I9" s="312"/>
      <c r="J9" s="312"/>
      <c r="K9" s="312"/>
      <c r="L9" s="310"/>
      <c r="M9" s="310"/>
      <c r="N9" s="310"/>
      <c r="O9" s="289"/>
      <c r="P9" s="289"/>
      <c r="Q9" s="288"/>
      <c r="R9" s="288"/>
      <c r="S9" s="288"/>
      <c r="T9" s="288"/>
    </row>
    <row r="10" spans="1:20" ht="5.25" customHeight="1">
      <c r="A10" s="310"/>
      <c r="B10" s="310"/>
      <c r="C10" s="310"/>
      <c r="D10" s="310"/>
      <c r="E10" s="310"/>
      <c r="F10" s="310"/>
      <c r="G10" s="310"/>
      <c r="H10" s="310"/>
      <c r="I10" s="310"/>
      <c r="J10" s="310"/>
      <c r="K10" s="310"/>
      <c r="L10" s="310"/>
      <c r="M10" s="310"/>
      <c r="N10" s="310"/>
      <c r="O10" s="289"/>
      <c r="P10" s="289"/>
      <c r="Q10" s="288"/>
      <c r="R10" s="288"/>
      <c r="S10" s="288"/>
      <c r="T10" s="288"/>
    </row>
    <row r="11" spans="1:21" ht="21.75" customHeight="1">
      <c r="A11" s="314" t="s">
        <v>1790</v>
      </c>
      <c r="B11" s="315" t="s">
        <v>1791</v>
      </c>
      <c r="C11" s="315" t="s">
        <v>1792</v>
      </c>
      <c r="D11" s="315" t="s">
        <v>1510</v>
      </c>
      <c r="E11" s="315" t="s">
        <v>1793</v>
      </c>
      <c r="F11" s="315" t="s">
        <v>1794</v>
      </c>
      <c r="G11" s="315" t="s">
        <v>1795</v>
      </c>
      <c r="H11" s="315" t="s">
        <v>1796</v>
      </c>
      <c r="I11" s="315" t="s">
        <v>1797</v>
      </c>
      <c r="J11" s="315" t="s">
        <v>1798</v>
      </c>
      <c r="K11" s="315" t="s">
        <v>1799</v>
      </c>
      <c r="L11" s="315" t="s">
        <v>1800</v>
      </c>
      <c r="M11" s="315" t="s">
        <v>1801</v>
      </c>
      <c r="N11" s="315" t="s">
        <v>1802</v>
      </c>
      <c r="O11" s="292" t="s">
        <v>1803</v>
      </c>
      <c r="P11" s="293" t="s">
        <v>1804</v>
      </c>
      <c r="Q11" s="291"/>
      <c r="R11" s="291"/>
      <c r="S11" s="291"/>
      <c r="T11" s="294" t="s">
        <v>1805</v>
      </c>
      <c r="U11" s="295"/>
    </row>
    <row r="12" spans="1:21" ht="11.25" customHeight="1">
      <c r="A12" s="316">
        <v>1</v>
      </c>
      <c r="B12" s="317">
        <v>2</v>
      </c>
      <c r="C12" s="317">
        <v>3</v>
      </c>
      <c r="D12" s="317">
        <v>4</v>
      </c>
      <c r="E12" s="317">
        <v>5</v>
      </c>
      <c r="F12" s="317">
        <v>6</v>
      </c>
      <c r="G12" s="317">
        <v>7</v>
      </c>
      <c r="H12" s="317">
        <v>8</v>
      </c>
      <c r="I12" s="317">
        <v>9</v>
      </c>
      <c r="J12" s="317"/>
      <c r="K12" s="317"/>
      <c r="L12" s="317"/>
      <c r="M12" s="317"/>
      <c r="N12" s="317">
        <v>10</v>
      </c>
      <c r="O12" s="297">
        <v>11</v>
      </c>
      <c r="P12" s="298">
        <v>12</v>
      </c>
      <c r="Q12" s="296"/>
      <c r="R12" s="296"/>
      <c r="S12" s="296"/>
      <c r="T12" s="299">
        <v>11</v>
      </c>
      <c r="U12" s="295"/>
    </row>
    <row r="13" spans="1:20" ht="3.75" customHeight="1" thickBot="1">
      <c r="A13" s="288"/>
      <c r="B13" s="288"/>
      <c r="C13" s="288"/>
      <c r="D13" s="288"/>
      <c r="E13" s="288"/>
      <c r="F13" s="288"/>
      <c r="G13" s="288"/>
      <c r="H13" s="288"/>
      <c r="I13" s="288"/>
      <c r="J13" s="288"/>
      <c r="K13" s="288"/>
      <c r="L13" s="288"/>
      <c r="M13" s="288"/>
      <c r="N13" s="288"/>
      <c r="O13" s="289"/>
      <c r="P13" s="300"/>
      <c r="Q13" s="288"/>
      <c r="R13" s="288"/>
      <c r="S13" s="288"/>
      <c r="T13" s="288"/>
    </row>
    <row r="14" spans="1:16" s="301" customFormat="1" ht="11.25" customHeight="1" thickBot="1">
      <c r="A14" s="328"/>
      <c r="B14" s="329" t="s">
        <v>1806</v>
      </c>
      <c r="C14" s="330"/>
      <c r="D14" s="330" t="s">
        <v>1807</v>
      </c>
      <c r="E14" s="330" t="s">
        <v>1808</v>
      </c>
      <c r="F14" s="330"/>
      <c r="G14" s="330"/>
      <c r="H14" s="330"/>
      <c r="I14" s="331">
        <f>SUM(I15+I19+I26+I30+I44+I52)</f>
        <v>0</v>
      </c>
      <c r="J14" s="330"/>
      <c r="K14" s="332">
        <f>K15+K19+K26+K30</f>
        <v>39.50295</v>
      </c>
      <c r="L14" s="330"/>
      <c r="M14" s="332">
        <f>M15+M19+M26+M30</f>
        <v>0</v>
      </c>
      <c r="N14" s="333"/>
      <c r="P14" s="302" t="s">
        <v>1809</v>
      </c>
    </row>
    <row r="15" spans="1:16" s="301" customFormat="1" ht="11.25" customHeight="1" thickBot="1">
      <c r="A15" s="334"/>
      <c r="B15" s="335" t="s">
        <v>1806</v>
      </c>
      <c r="C15" s="336"/>
      <c r="D15" s="336">
        <v>10</v>
      </c>
      <c r="E15" s="336" t="s">
        <v>1811</v>
      </c>
      <c r="F15" s="336"/>
      <c r="G15" s="336"/>
      <c r="H15" s="336"/>
      <c r="I15" s="337">
        <f>SUM(I16:I18)</f>
        <v>0</v>
      </c>
      <c r="J15" s="336"/>
      <c r="K15" s="338">
        <f>SUM(K16:K18)</f>
        <v>0</v>
      </c>
      <c r="L15" s="336"/>
      <c r="M15" s="338">
        <f>SUM(M16:M18)</f>
        <v>0</v>
      </c>
      <c r="N15" s="339"/>
      <c r="P15" s="303" t="s">
        <v>1810</v>
      </c>
    </row>
    <row r="16" spans="1:16" s="305" customFormat="1" ht="11.25" customHeight="1">
      <c r="A16" s="340">
        <v>1</v>
      </c>
      <c r="B16" s="341" t="s">
        <v>1812</v>
      </c>
      <c r="C16" s="341" t="s">
        <v>1813</v>
      </c>
      <c r="D16" s="342" t="s">
        <v>1814</v>
      </c>
      <c r="E16" s="343" t="s">
        <v>1883</v>
      </c>
      <c r="F16" s="341" t="s">
        <v>1461</v>
      </c>
      <c r="G16" s="344">
        <v>108</v>
      </c>
      <c r="H16" s="345"/>
      <c r="I16" s="346">
        <f>ROUND(G16*H16,2)</f>
        <v>0</v>
      </c>
      <c r="J16" s="347">
        <v>0</v>
      </c>
      <c r="K16" s="344">
        <f>G16*J16</f>
        <v>0</v>
      </c>
      <c r="L16" s="347">
        <v>0</v>
      </c>
      <c r="M16" s="344">
        <f>G16*L16</f>
        <v>0</v>
      </c>
      <c r="N16" s="348">
        <v>21</v>
      </c>
      <c r="O16" s="304">
        <v>4</v>
      </c>
      <c r="P16" s="305" t="s">
        <v>1815</v>
      </c>
    </row>
    <row r="17" spans="1:16" s="305" customFormat="1" ht="11.25" customHeight="1">
      <c r="A17" s="349">
        <v>2</v>
      </c>
      <c r="B17" s="350" t="s">
        <v>1816</v>
      </c>
      <c r="C17" s="350" t="s">
        <v>51</v>
      </c>
      <c r="D17" s="351" t="s">
        <v>1817</v>
      </c>
      <c r="E17" s="352" t="s">
        <v>1884</v>
      </c>
      <c r="F17" s="350" t="s">
        <v>1461</v>
      </c>
      <c r="G17" s="353">
        <v>300</v>
      </c>
      <c r="H17" s="354"/>
      <c r="I17" s="355">
        <f>ROUND(G17*H17,2)</f>
        <v>0</v>
      </c>
      <c r="J17" s="356">
        <v>0</v>
      </c>
      <c r="K17" s="353">
        <f>G17*J17</f>
        <v>0</v>
      </c>
      <c r="L17" s="356">
        <v>0</v>
      </c>
      <c r="M17" s="353">
        <f>G17*L17</f>
        <v>0</v>
      </c>
      <c r="N17" s="357">
        <v>21</v>
      </c>
      <c r="O17" s="304">
        <v>4</v>
      </c>
      <c r="P17" s="305" t="s">
        <v>1815</v>
      </c>
    </row>
    <row r="18" spans="1:16" s="305" customFormat="1" ht="11.25" customHeight="1" thickBot="1">
      <c r="A18" s="358">
        <v>3</v>
      </c>
      <c r="B18" s="359" t="s">
        <v>1816</v>
      </c>
      <c r="C18" s="359" t="s">
        <v>51</v>
      </c>
      <c r="D18" s="360" t="s">
        <v>1818</v>
      </c>
      <c r="E18" s="361" t="s">
        <v>1819</v>
      </c>
      <c r="F18" s="359" t="s">
        <v>1461</v>
      </c>
      <c r="G18" s="362">
        <v>8</v>
      </c>
      <c r="H18" s="363"/>
      <c r="I18" s="364">
        <f>ROUND(G18*H18,2)</f>
        <v>0</v>
      </c>
      <c r="J18" s="365">
        <v>0</v>
      </c>
      <c r="K18" s="362">
        <f>G18*J18</f>
        <v>0</v>
      </c>
      <c r="L18" s="365">
        <v>0</v>
      </c>
      <c r="M18" s="362">
        <f>G18*L18</f>
        <v>0</v>
      </c>
      <c r="N18" s="366">
        <v>21</v>
      </c>
      <c r="O18" s="304">
        <v>4</v>
      </c>
      <c r="P18" s="305" t="s">
        <v>1815</v>
      </c>
    </row>
    <row r="19" spans="1:16" s="305" customFormat="1" ht="11.25" customHeight="1" thickBot="1">
      <c r="A19" s="367"/>
      <c r="B19" s="335" t="s">
        <v>1806</v>
      </c>
      <c r="C19" s="336"/>
      <c r="D19" s="336">
        <v>10</v>
      </c>
      <c r="E19" s="336" t="s">
        <v>1820</v>
      </c>
      <c r="F19" s="336"/>
      <c r="G19" s="336"/>
      <c r="H19" s="368"/>
      <c r="I19" s="337">
        <f>SUM(I20:I25)</f>
        <v>0</v>
      </c>
      <c r="J19" s="336"/>
      <c r="K19" s="338">
        <f>SUM(K20:K21)</f>
        <v>0</v>
      </c>
      <c r="L19" s="336"/>
      <c r="M19" s="338">
        <f>SUM(M20:M21)</f>
        <v>0</v>
      </c>
      <c r="N19" s="339"/>
      <c r="O19" s="306">
        <v>8</v>
      </c>
      <c r="P19" s="307" t="s">
        <v>1815</v>
      </c>
    </row>
    <row r="20" spans="1:16" s="305" customFormat="1" ht="11.25" customHeight="1">
      <c r="A20" s="340">
        <v>4</v>
      </c>
      <c r="B20" s="341" t="s">
        <v>1812</v>
      </c>
      <c r="C20" s="341" t="s">
        <v>1821</v>
      </c>
      <c r="D20" s="342" t="s">
        <v>1822</v>
      </c>
      <c r="E20" s="343" t="s">
        <v>1823</v>
      </c>
      <c r="F20" s="341" t="s">
        <v>1779</v>
      </c>
      <c r="G20" s="344">
        <v>308</v>
      </c>
      <c r="H20" s="345"/>
      <c r="I20" s="346">
        <f aca="true" t="shared" si="0" ref="I20:I25">ROUND(G20*H20,2)</f>
        <v>0</v>
      </c>
      <c r="J20" s="347">
        <v>0</v>
      </c>
      <c r="K20" s="344">
        <f aca="true" t="shared" si="1" ref="K20:K25">G20*J20</f>
        <v>0</v>
      </c>
      <c r="L20" s="347">
        <v>0</v>
      </c>
      <c r="M20" s="344">
        <f aca="true" t="shared" si="2" ref="M20:M25">G20*L20</f>
        <v>0</v>
      </c>
      <c r="N20" s="348">
        <v>21</v>
      </c>
      <c r="O20" s="306">
        <v>8</v>
      </c>
      <c r="P20" s="307" t="s">
        <v>1815</v>
      </c>
    </row>
    <row r="21" spans="1:16" s="301" customFormat="1" ht="11.25" customHeight="1">
      <c r="A21" s="349">
        <v>5</v>
      </c>
      <c r="B21" s="350" t="s">
        <v>1812</v>
      </c>
      <c r="C21" s="350" t="s">
        <v>1821</v>
      </c>
      <c r="D21" s="351" t="s">
        <v>1824</v>
      </c>
      <c r="E21" s="352" t="s">
        <v>1825</v>
      </c>
      <c r="F21" s="350" t="s">
        <v>1779</v>
      </c>
      <c r="G21" s="353">
        <v>308</v>
      </c>
      <c r="H21" s="354"/>
      <c r="I21" s="355">
        <f t="shared" si="0"/>
        <v>0</v>
      </c>
      <c r="J21" s="356">
        <v>0</v>
      </c>
      <c r="K21" s="353">
        <f t="shared" si="1"/>
        <v>0</v>
      </c>
      <c r="L21" s="356">
        <v>0</v>
      </c>
      <c r="M21" s="353">
        <f t="shared" si="2"/>
        <v>0</v>
      </c>
      <c r="N21" s="357">
        <v>21</v>
      </c>
      <c r="P21" s="303" t="s">
        <v>1810</v>
      </c>
    </row>
    <row r="22" spans="1:16" s="305" customFormat="1" ht="11.25" customHeight="1">
      <c r="A22" s="349">
        <v>6</v>
      </c>
      <c r="B22" s="350" t="s">
        <v>1812</v>
      </c>
      <c r="C22" s="350" t="s">
        <v>1826</v>
      </c>
      <c r="D22" s="351" t="s">
        <v>1827</v>
      </c>
      <c r="E22" s="352" t="s">
        <v>1828</v>
      </c>
      <c r="F22" s="350" t="s">
        <v>1780</v>
      </c>
      <c r="G22" s="353">
        <v>1</v>
      </c>
      <c r="H22" s="354"/>
      <c r="I22" s="355">
        <f t="shared" si="0"/>
        <v>0</v>
      </c>
      <c r="J22" s="356">
        <v>0</v>
      </c>
      <c r="K22" s="353">
        <f t="shared" si="1"/>
        <v>0</v>
      </c>
      <c r="L22" s="356">
        <v>0</v>
      </c>
      <c r="M22" s="353">
        <f t="shared" si="2"/>
        <v>0</v>
      </c>
      <c r="N22" s="357">
        <v>21</v>
      </c>
      <c r="O22" s="304">
        <v>4</v>
      </c>
      <c r="P22" s="305" t="s">
        <v>1815</v>
      </c>
    </row>
    <row r="23" spans="1:16" s="305" customFormat="1" ht="11.25" customHeight="1">
      <c r="A23" s="349">
        <v>7</v>
      </c>
      <c r="B23" s="350" t="s">
        <v>1816</v>
      </c>
      <c r="C23" s="350" t="s">
        <v>51</v>
      </c>
      <c r="D23" s="351" t="s">
        <v>1829</v>
      </c>
      <c r="E23" s="352" t="s">
        <v>1830</v>
      </c>
      <c r="F23" s="350" t="s">
        <v>1780</v>
      </c>
      <c r="G23" s="353">
        <v>1</v>
      </c>
      <c r="H23" s="354"/>
      <c r="I23" s="355">
        <f t="shared" si="0"/>
        <v>0</v>
      </c>
      <c r="J23" s="356">
        <v>0</v>
      </c>
      <c r="K23" s="353">
        <f t="shared" si="1"/>
        <v>0</v>
      </c>
      <c r="L23" s="356">
        <v>0</v>
      </c>
      <c r="M23" s="353">
        <f t="shared" si="2"/>
        <v>0</v>
      </c>
      <c r="N23" s="357">
        <v>21</v>
      </c>
      <c r="O23" s="304">
        <v>4</v>
      </c>
      <c r="P23" s="305" t="s">
        <v>1815</v>
      </c>
    </row>
    <row r="24" spans="1:15" s="305" customFormat="1" ht="11.25" customHeight="1">
      <c r="A24" s="349">
        <v>8</v>
      </c>
      <c r="B24" s="350" t="s">
        <v>1812</v>
      </c>
      <c r="C24" s="350" t="s">
        <v>1826</v>
      </c>
      <c r="D24" s="351" t="s">
        <v>1831</v>
      </c>
      <c r="E24" s="352" t="s">
        <v>1832</v>
      </c>
      <c r="F24" s="350" t="s">
        <v>1780</v>
      </c>
      <c r="G24" s="353">
        <v>2</v>
      </c>
      <c r="H24" s="354"/>
      <c r="I24" s="355">
        <f t="shared" si="0"/>
        <v>0</v>
      </c>
      <c r="J24" s="356">
        <v>0</v>
      </c>
      <c r="K24" s="353">
        <f t="shared" si="1"/>
        <v>0</v>
      </c>
      <c r="L24" s="356">
        <v>0</v>
      </c>
      <c r="M24" s="353">
        <f t="shared" si="2"/>
        <v>0</v>
      </c>
      <c r="N24" s="357">
        <v>21</v>
      </c>
      <c r="O24" s="304"/>
    </row>
    <row r="25" spans="1:15" s="305" customFormat="1" ht="11.25" customHeight="1" thickBot="1">
      <c r="A25" s="358">
        <v>9</v>
      </c>
      <c r="B25" s="359" t="s">
        <v>1816</v>
      </c>
      <c r="C25" s="359" t="s">
        <v>51</v>
      </c>
      <c r="D25" s="360" t="s">
        <v>1833</v>
      </c>
      <c r="E25" s="361" t="s">
        <v>1834</v>
      </c>
      <c r="F25" s="359" t="s">
        <v>1780</v>
      </c>
      <c r="G25" s="362">
        <v>2</v>
      </c>
      <c r="H25" s="363"/>
      <c r="I25" s="364">
        <f t="shared" si="0"/>
        <v>0</v>
      </c>
      <c r="J25" s="365">
        <v>0</v>
      </c>
      <c r="K25" s="362">
        <f t="shared" si="1"/>
        <v>0</v>
      </c>
      <c r="L25" s="365">
        <v>0</v>
      </c>
      <c r="M25" s="362">
        <f t="shared" si="2"/>
        <v>0</v>
      </c>
      <c r="N25" s="366">
        <v>21</v>
      </c>
      <c r="O25" s="304"/>
    </row>
    <row r="26" spans="1:15" s="305" customFormat="1" ht="11.25" customHeight="1" thickBot="1">
      <c r="A26" s="367"/>
      <c r="B26" s="335" t="s">
        <v>1806</v>
      </c>
      <c r="C26" s="336"/>
      <c r="D26" s="336">
        <v>10</v>
      </c>
      <c r="E26" s="336" t="s">
        <v>1835</v>
      </c>
      <c r="F26" s="336"/>
      <c r="G26" s="336"/>
      <c r="H26" s="368"/>
      <c r="I26" s="337">
        <f>SUM(I27:I29)</f>
        <v>0</v>
      </c>
      <c r="J26" s="336"/>
      <c r="K26" s="338">
        <f>K27</f>
        <v>13.7775</v>
      </c>
      <c r="L26" s="336"/>
      <c r="M26" s="338">
        <f>M27</f>
        <v>0</v>
      </c>
      <c r="N26" s="339"/>
      <c r="O26" s="304"/>
    </row>
    <row r="27" spans="1:15" s="305" customFormat="1" ht="11.25" customHeight="1">
      <c r="A27" s="340">
        <v>10</v>
      </c>
      <c r="B27" s="341" t="s">
        <v>1812</v>
      </c>
      <c r="C27" s="341" t="s">
        <v>1821</v>
      </c>
      <c r="D27" s="342" t="s">
        <v>1824</v>
      </c>
      <c r="E27" s="343" t="s">
        <v>1825</v>
      </c>
      <c r="F27" s="341" t="s">
        <v>1779</v>
      </c>
      <c r="G27" s="344">
        <v>75</v>
      </c>
      <c r="H27" s="345"/>
      <c r="I27" s="346">
        <f>ROUND(G27*H27,2)</f>
        <v>0</v>
      </c>
      <c r="J27" s="347">
        <v>0.1837</v>
      </c>
      <c r="K27" s="344">
        <f>G27*J27</f>
        <v>13.7775</v>
      </c>
      <c r="L27" s="347">
        <v>0</v>
      </c>
      <c r="M27" s="344">
        <f>G27*L27</f>
        <v>0</v>
      </c>
      <c r="N27" s="348">
        <v>21</v>
      </c>
      <c r="O27" s="304"/>
    </row>
    <row r="28" spans="1:15" s="305" customFormat="1" ht="11.25" customHeight="1">
      <c r="A28" s="349">
        <v>11</v>
      </c>
      <c r="B28" s="350"/>
      <c r="C28" s="350" t="s">
        <v>51</v>
      </c>
      <c r="D28" s="351"/>
      <c r="E28" s="352" t="s">
        <v>1836</v>
      </c>
      <c r="F28" s="350" t="s">
        <v>1779</v>
      </c>
      <c r="G28" s="353">
        <v>75</v>
      </c>
      <c r="H28" s="354"/>
      <c r="I28" s="355">
        <f>SUM(G28*H28)</f>
        <v>0</v>
      </c>
      <c r="J28" s="356"/>
      <c r="K28" s="353"/>
      <c r="L28" s="356"/>
      <c r="M28" s="353"/>
      <c r="N28" s="357">
        <v>21</v>
      </c>
      <c r="O28" s="304"/>
    </row>
    <row r="29" spans="1:16" s="301" customFormat="1" ht="11.25" customHeight="1" thickBot="1">
      <c r="A29" s="358">
        <v>12</v>
      </c>
      <c r="B29" s="359"/>
      <c r="C29" s="350" t="s">
        <v>51</v>
      </c>
      <c r="D29" s="360"/>
      <c r="E29" s="361" t="s">
        <v>1837</v>
      </c>
      <c r="F29" s="359" t="s">
        <v>1461</v>
      </c>
      <c r="G29" s="362">
        <v>102</v>
      </c>
      <c r="H29" s="363"/>
      <c r="I29" s="364">
        <f>SUM(G29*H29)</f>
        <v>0</v>
      </c>
      <c r="J29" s="365"/>
      <c r="K29" s="362"/>
      <c r="L29" s="365"/>
      <c r="M29" s="362"/>
      <c r="N29" s="366">
        <v>21</v>
      </c>
      <c r="P29" s="303" t="s">
        <v>1810</v>
      </c>
    </row>
    <row r="30" spans="1:16" s="305" customFormat="1" ht="11.25" customHeight="1" thickBot="1">
      <c r="A30" s="334"/>
      <c r="B30" s="335" t="s">
        <v>1806</v>
      </c>
      <c r="C30" s="336"/>
      <c r="D30" s="336">
        <v>10</v>
      </c>
      <c r="E30" s="336" t="s">
        <v>1838</v>
      </c>
      <c r="F30" s="336"/>
      <c r="G30" s="336"/>
      <c r="H30" s="368"/>
      <c r="I30" s="337">
        <f>SUM(I35:I51)</f>
        <v>0</v>
      </c>
      <c r="J30" s="336"/>
      <c r="K30" s="338">
        <f>SUM(K35:K51)</f>
        <v>25.725450000000002</v>
      </c>
      <c r="L30" s="336"/>
      <c r="M30" s="338">
        <f>SUM(M35:M51)</f>
        <v>0</v>
      </c>
      <c r="N30" s="339"/>
      <c r="O30" s="304">
        <v>4</v>
      </c>
      <c r="P30" s="305" t="s">
        <v>1815</v>
      </c>
    </row>
    <row r="31" spans="1:15" s="305" customFormat="1" ht="11.25" customHeight="1">
      <c r="A31" s="340">
        <v>13</v>
      </c>
      <c r="B31" s="341" t="s">
        <v>1812</v>
      </c>
      <c r="C31" s="341" t="s">
        <v>1839</v>
      </c>
      <c r="D31" s="342" t="s">
        <v>1840</v>
      </c>
      <c r="E31" s="343" t="s">
        <v>1841</v>
      </c>
      <c r="F31" s="341" t="s">
        <v>1775</v>
      </c>
      <c r="G31" s="344">
        <v>15.4</v>
      </c>
      <c r="H31" s="345"/>
      <c r="I31" s="346">
        <f>ROUND(G31*H31,2)</f>
        <v>0</v>
      </c>
      <c r="J31" s="347">
        <v>0</v>
      </c>
      <c r="K31" s="344">
        <f>G31*J31</f>
        <v>0</v>
      </c>
      <c r="L31" s="347">
        <v>0</v>
      </c>
      <c r="M31" s="344">
        <f>G31*L31</f>
        <v>0</v>
      </c>
      <c r="N31" s="348">
        <v>21</v>
      </c>
      <c r="O31" s="304"/>
    </row>
    <row r="32" spans="1:15" s="305" customFormat="1" ht="11.25" customHeight="1">
      <c r="A32" s="349">
        <v>14</v>
      </c>
      <c r="B32" s="350" t="s">
        <v>1812</v>
      </c>
      <c r="C32" s="350" t="s">
        <v>1839</v>
      </c>
      <c r="D32" s="351" t="s">
        <v>1842</v>
      </c>
      <c r="E32" s="352" t="s">
        <v>1843</v>
      </c>
      <c r="F32" s="350" t="s">
        <v>1779</v>
      </c>
      <c r="G32" s="353">
        <v>16</v>
      </c>
      <c r="H32" s="354"/>
      <c r="I32" s="355">
        <f>ROUND(G32*H32,2)</f>
        <v>0</v>
      </c>
      <c r="J32" s="356">
        <v>0</v>
      </c>
      <c r="K32" s="353">
        <f>G32*J32</f>
        <v>0</v>
      </c>
      <c r="L32" s="356">
        <v>0</v>
      </c>
      <c r="M32" s="353">
        <f>G32*L32</f>
        <v>0</v>
      </c>
      <c r="N32" s="357">
        <v>21</v>
      </c>
      <c r="O32" s="304"/>
    </row>
    <row r="33" spans="1:16" s="301" customFormat="1" ht="11.25" customHeight="1">
      <c r="A33" s="349">
        <v>15</v>
      </c>
      <c r="B33" s="369"/>
      <c r="C33" s="350" t="s">
        <v>51</v>
      </c>
      <c r="D33" s="369"/>
      <c r="E33" s="352" t="s">
        <v>1837</v>
      </c>
      <c r="F33" s="350" t="s">
        <v>1461</v>
      </c>
      <c r="G33" s="353">
        <v>48</v>
      </c>
      <c r="H33" s="354"/>
      <c r="I33" s="355">
        <f>SUM(G33*H33)</f>
        <v>0</v>
      </c>
      <c r="J33" s="369"/>
      <c r="K33" s="369"/>
      <c r="L33" s="369"/>
      <c r="M33" s="369"/>
      <c r="N33" s="357">
        <v>21</v>
      </c>
      <c r="P33" s="303" t="s">
        <v>1810</v>
      </c>
    </row>
    <row r="34" spans="1:16" s="301" customFormat="1" ht="11.25" customHeight="1">
      <c r="A34" s="349">
        <v>16</v>
      </c>
      <c r="B34" s="369"/>
      <c r="C34" s="350" t="s">
        <v>51</v>
      </c>
      <c r="D34" s="369"/>
      <c r="E34" s="352" t="s">
        <v>1844</v>
      </c>
      <c r="F34" s="350" t="s">
        <v>1779</v>
      </c>
      <c r="G34" s="353">
        <v>144</v>
      </c>
      <c r="H34" s="354"/>
      <c r="I34" s="355">
        <f>SUM(G34*H34)</f>
        <v>0</v>
      </c>
      <c r="J34" s="369"/>
      <c r="K34" s="369"/>
      <c r="L34" s="369"/>
      <c r="M34" s="369"/>
      <c r="N34" s="357">
        <v>21</v>
      </c>
      <c r="P34" s="303"/>
    </row>
    <row r="35" spans="1:16" s="301" customFormat="1" ht="11.25" customHeight="1">
      <c r="A35" s="349">
        <v>17</v>
      </c>
      <c r="B35" s="350" t="s">
        <v>1812</v>
      </c>
      <c r="C35" s="350" t="s">
        <v>1826</v>
      </c>
      <c r="D35" s="351" t="s">
        <v>1845</v>
      </c>
      <c r="E35" s="352" t="s">
        <v>1846</v>
      </c>
      <c r="F35" s="350"/>
      <c r="G35" s="353">
        <v>1</v>
      </c>
      <c r="H35" s="354"/>
      <c r="I35" s="355">
        <f aca="true" t="shared" si="3" ref="I35:I43">ROUND(G35*H35,2)</f>
        <v>0</v>
      </c>
      <c r="J35" s="356">
        <v>0</v>
      </c>
      <c r="K35" s="353">
        <f aca="true" t="shared" si="4" ref="K35:K43">G35*J35</f>
        <v>0</v>
      </c>
      <c r="L35" s="356">
        <v>0</v>
      </c>
      <c r="M35" s="353">
        <f aca="true" t="shared" si="5" ref="M35:M43">G35*L35</f>
        <v>0</v>
      </c>
      <c r="N35" s="357">
        <v>21</v>
      </c>
      <c r="P35" s="303"/>
    </row>
    <row r="36" spans="1:16" s="301" customFormat="1" ht="11.25" customHeight="1">
      <c r="A36" s="349">
        <v>18</v>
      </c>
      <c r="B36" s="350" t="s">
        <v>1816</v>
      </c>
      <c r="C36" s="350" t="s">
        <v>51</v>
      </c>
      <c r="D36" s="351" t="s">
        <v>1847</v>
      </c>
      <c r="E36" s="352" t="s">
        <v>1848</v>
      </c>
      <c r="F36" s="350"/>
      <c r="G36" s="353">
        <v>1</v>
      </c>
      <c r="H36" s="354"/>
      <c r="I36" s="355">
        <f t="shared" si="3"/>
        <v>0</v>
      </c>
      <c r="J36" s="356">
        <v>0</v>
      </c>
      <c r="K36" s="353">
        <f t="shared" si="4"/>
        <v>0</v>
      </c>
      <c r="L36" s="356">
        <v>0</v>
      </c>
      <c r="M36" s="353">
        <f t="shared" si="5"/>
        <v>0</v>
      </c>
      <c r="N36" s="357">
        <v>21</v>
      </c>
      <c r="P36" s="303"/>
    </row>
    <row r="37" spans="1:16" s="301" customFormat="1" ht="11.25" customHeight="1">
      <c r="A37" s="349">
        <v>19</v>
      </c>
      <c r="B37" s="350" t="s">
        <v>1812</v>
      </c>
      <c r="C37" s="350" t="s">
        <v>1826</v>
      </c>
      <c r="D37" s="351" t="s">
        <v>1849</v>
      </c>
      <c r="E37" s="352" t="s">
        <v>1850</v>
      </c>
      <c r="F37" s="350"/>
      <c r="G37" s="353">
        <v>3</v>
      </c>
      <c r="H37" s="354"/>
      <c r="I37" s="355">
        <f t="shared" si="3"/>
        <v>0</v>
      </c>
      <c r="J37" s="356">
        <v>0</v>
      </c>
      <c r="K37" s="353">
        <f t="shared" si="4"/>
        <v>0</v>
      </c>
      <c r="L37" s="356">
        <v>0</v>
      </c>
      <c r="M37" s="353">
        <f t="shared" si="5"/>
        <v>0</v>
      </c>
      <c r="N37" s="357">
        <v>21</v>
      </c>
      <c r="P37" s="303"/>
    </row>
    <row r="38" spans="1:16" s="301" customFormat="1" ht="11.25" customHeight="1">
      <c r="A38" s="349">
        <v>20</v>
      </c>
      <c r="B38" s="350" t="s">
        <v>1816</v>
      </c>
      <c r="C38" s="350" t="s">
        <v>51</v>
      </c>
      <c r="D38" s="351" t="s">
        <v>1851</v>
      </c>
      <c r="E38" s="352" t="s">
        <v>1852</v>
      </c>
      <c r="F38" s="350"/>
      <c r="G38" s="353">
        <v>3</v>
      </c>
      <c r="H38" s="354"/>
      <c r="I38" s="355">
        <f t="shared" si="3"/>
        <v>0</v>
      </c>
      <c r="J38" s="356">
        <v>0</v>
      </c>
      <c r="K38" s="353">
        <f t="shared" si="4"/>
        <v>0</v>
      </c>
      <c r="L38" s="356">
        <v>0</v>
      </c>
      <c r="M38" s="353">
        <f t="shared" si="5"/>
        <v>0</v>
      </c>
      <c r="N38" s="357">
        <v>21</v>
      </c>
      <c r="P38" s="303"/>
    </row>
    <row r="39" spans="1:16" s="301" customFormat="1" ht="11.25" customHeight="1">
      <c r="A39" s="349">
        <v>21</v>
      </c>
      <c r="B39" s="350" t="s">
        <v>1812</v>
      </c>
      <c r="C39" s="350" t="s">
        <v>1853</v>
      </c>
      <c r="D39" s="351" t="s">
        <v>1854</v>
      </c>
      <c r="E39" s="352" t="s">
        <v>1881</v>
      </c>
      <c r="F39" s="350" t="s">
        <v>1461</v>
      </c>
      <c r="G39" s="353">
        <v>1</v>
      </c>
      <c r="H39" s="354"/>
      <c r="I39" s="355">
        <f t="shared" si="3"/>
        <v>0</v>
      </c>
      <c r="J39" s="356">
        <v>0.3351</v>
      </c>
      <c r="K39" s="353">
        <f t="shared" si="4"/>
        <v>0.3351</v>
      </c>
      <c r="L39" s="356">
        <v>0</v>
      </c>
      <c r="M39" s="353">
        <f t="shared" si="5"/>
        <v>0</v>
      </c>
      <c r="N39" s="357">
        <v>21</v>
      </c>
      <c r="P39" s="303"/>
    </row>
    <row r="40" spans="1:16" s="301" customFormat="1" ht="11.25" customHeight="1">
      <c r="A40" s="349">
        <v>22</v>
      </c>
      <c r="B40" s="350" t="s">
        <v>1816</v>
      </c>
      <c r="C40" s="350" t="s">
        <v>51</v>
      </c>
      <c r="D40" s="351" t="s">
        <v>1855</v>
      </c>
      <c r="E40" s="352" t="s">
        <v>1856</v>
      </c>
      <c r="F40" s="350" t="s">
        <v>1461</v>
      </c>
      <c r="G40" s="353">
        <v>1</v>
      </c>
      <c r="H40" s="354"/>
      <c r="I40" s="355">
        <f t="shared" si="3"/>
        <v>0</v>
      </c>
      <c r="J40" s="356">
        <v>0.083</v>
      </c>
      <c r="K40" s="353">
        <f t="shared" si="4"/>
        <v>0.083</v>
      </c>
      <c r="L40" s="356">
        <v>0</v>
      </c>
      <c r="M40" s="353">
        <f t="shared" si="5"/>
        <v>0</v>
      </c>
      <c r="N40" s="357">
        <v>21</v>
      </c>
      <c r="P40" s="303"/>
    </row>
    <row r="41" spans="1:16" s="301" customFormat="1" ht="11.25" customHeight="1">
      <c r="A41" s="349">
        <v>23</v>
      </c>
      <c r="B41" s="350" t="s">
        <v>1812</v>
      </c>
      <c r="C41" s="350" t="s">
        <v>1853</v>
      </c>
      <c r="D41" s="351" t="s">
        <v>1857</v>
      </c>
      <c r="E41" s="352" t="s">
        <v>1858</v>
      </c>
      <c r="F41" s="350" t="s">
        <v>1461</v>
      </c>
      <c r="G41" s="353">
        <v>2</v>
      </c>
      <c r="H41" s="354"/>
      <c r="I41" s="355">
        <f t="shared" si="3"/>
        <v>0</v>
      </c>
      <c r="J41" s="356">
        <v>0.39332</v>
      </c>
      <c r="K41" s="353">
        <f t="shared" si="4"/>
        <v>0.78664</v>
      </c>
      <c r="L41" s="356">
        <v>0</v>
      </c>
      <c r="M41" s="353">
        <f t="shared" si="5"/>
        <v>0</v>
      </c>
      <c r="N41" s="357">
        <v>21</v>
      </c>
      <c r="P41" s="303"/>
    </row>
    <row r="42" spans="1:16" s="305" customFormat="1" ht="11.25" customHeight="1">
      <c r="A42" s="349">
        <v>24</v>
      </c>
      <c r="B42" s="350" t="s">
        <v>1816</v>
      </c>
      <c r="C42" s="350" t="s">
        <v>51</v>
      </c>
      <c r="D42" s="351" t="s">
        <v>1859</v>
      </c>
      <c r="E42" s="352" t="s">
        <v>1860</v>
      </c>
      <c r="F42" s="350" t="s">
        <v>1461</v>
      </c>
      <c r="G42" s="353">
        <v>2</v>
      </c>
      <c r="H42" s="354"/>
      <c r="I42" s="355">
        <f t="shared" si="3"/>
        <v>0</v>
      </c>
      <c r="J42" s="356">
        <v>0.023</v>
      </c>
      <c r="K42" s="353">
        <f t="shared" si="4"/>
        <v>0.046</v>
      </c>
      <c r="L42" s="356">
        <v>0</v>
      </c>
      <c r="M42" s="353">
        <f t="shared" si="5"/>
        <v>0</v>
      </c>
      <c r="N42" s="357">
        <v>21</v>
      </c>
      <c r="O42" s="304">
        <v>4</v>
      </c>
      <c r="P42" s="305" t="s">
        <v>1815</v>
      </c>
    </row>
    <row r="43" spans="1:16" s="305" customFormat="1" ht="11.25" customHeight="1" thickBot="1">
      <c r="A43" s="358">
        <v>25</v>
      </c>
      <c r="B43" s="359" t="s">
        <v>1812</v>
      </c>
      <c r="C43" s="359" t="s">
        <v>1853</v>
      </c>
      <c r="D43" s="360" t="s">
        <v>1861</v>
      </c>
      <c r="E43" s="361" t="s">
        <v>1862</v>
      </c>
      <c r="F43" s="359" t="s">
        <v>1684</v>
      </c>
      <c r="G43" s="362">
        <v>40</v>
      </c>
      <c r="H43" s="363"/>
      <c r="I43" s="364">
        <f t="shared" si="3"/>
        <v>0</v>
      </c>
      <c r="J43" s="365">
        <v>0.60023</v>
      </c>
      <c r="K43" s="362">
        <f t="shared" si="4"/>
        <v>24.0092</v>
      </c>
      <c r="L43" s="365">
        <v>0</v>
      </c>
      <c r="M43" s="362">
        <f t="shared" si="5"/>
        <v>0</v>
      </c>
      <c r="N43" s="366">
        <v>21</v>
      </c>
      <c r="O43" s="306">
        <v>8</v>
      </c>
      <c r="P43" s="307" t="s">
        <v>1815</v>
      </c>
    </row>
    <row r="44" spans="1:16" s="305" customFormat="1" ht="11.25" customHeight="1" thickBot="1">
      <c r="A44" s="370"/>
      <c r="B44" s="335" t="s">
        <v>1806</v>
      </c>
      <c r="C44" s="335"/>
      <c r="D44" s="336">
        <v>10</v>
      </c>
      <c r="E44" s="336" t="s">
        <v>1863</v>
      </c>
      <c r="F44" s="371"/>
      <c r="G44" s="371"/>
      <c r="H44" s="372"/>
      <c r="I44" s="337">
        <f>SUM(I45:I51)</f>
        <v>0</v>
      </c>
      <c r="J44" s="371"/>
      <c r="K44" s="371"/>
      <c r="L44" s="371"/>
      <c r="M44" s="371"/>
      <c r="N44" s="373"/>
      <c r="O44" s="304">
        <v>4</v>
      </c>
      <c r="P44" s="305" t="s">
        <v>1815</v>
      </c>
    </row>
    <row r="45" spans="1:16" s="305" customFormat="1" ht="11.25" customHeight="1">
      <c r="A45" s="340">
        <v>26</v>
      </c>
      <c r="B45" s="341" t="s">
        <v>1812</v>
      </c>
      <c r="C45" s="341" t="s">
        <v>1853</v>
      </c>
      <c r="D45" s="342" t="s">
        <v>1864</v>
      </c>
      <c r="E45" s="343" t="s">
        <v>1865</v>
      </c>
      <c r="F45" s="341" t="s">
        <v>1461</v>
      </c>
      <c r="G45" s="344">
        <v>3</v>
      </c>
      <c r="H45" s="345"/>
      <c r="I45" s="346">
        <f aca="true" t="shared" si="6" ref="I45:I51">ROUND(G45*H45,2)</f>
        <v>0</v>
      </c>
      <c r="J45" s="347">
        <v>0.07287</v>
      </c>
      <c r="K45" s="344">
        <f aca="true" t="shared" si="7" ref="K45:K51">G45*J45</f>
        <v>0.21861000000000003</v>
      </c>
      <c r="L45" s="347">
        <v>0</v>
      </c>
      <c r="M45" s="344">
        <f aca="true" t="shared" si="8" ref="M45:M51">G45*L45</f>
        <v>0</v>
      </c>
      <c r="N45" s="348">
        <v>21</v>
      </c>
      <c r="O45" s="306">
        <v>8</v>
      </c>
      <c r="P45" s="307" t="s">
        <v>1815</v>
      </c>
    </row>
    <row r="46" spans="1:16" s="305" customFormat="1" ht="11.25" customHeight="1">
      <c r="A46" s="349">
        <v>27</v>
      </c>
      <c r="B46" s="350" t="s">
        <v>1816</v>
      </c>
      <c r="C46" s="350" t="s">
        <v>51</v>
      </c>
      <c r="D46" s="351" t="s">
        <v>1866</v>
      </c>
      <c r="E46" s="352" t="s">
        <v>1867</v>
      </c>
      <c r="F46" s="350" t="s">
        <v>1461</v>
      </c>
      <c r="G46" s="353">
        <v>3</v>
      </c>
      <c r="H46" s="354"/>
      <c r="I46" s="355">
        <f t="shared" si="6"/>
        <v>0</v>
      </c>
      <c r="J46" s="356">
        <v>0.006</v>
      </c>
      <c r="K46" s="353">
        <f t="shared" si="7"/>
        <v>0.018000000000000002</v>
      </c>
      <c r="L46" s="356">
        <v>0</v>
      </c>
      <c r="M46" s="353">
        <f t="shared" si="8"/>
        <v>0</v>
      </c>
      <c r="N46" s="357">
        <v>21</v>
      </c>
      <c r="O46" s="304">
        <v>4</v>
      </c>
      <c r="P46" s="305" t="s">
        <v>1815</v>
      </c>
    </row>
    <row r="47" spans="1:16" s="305" customFormat="1" ht="11.25" customHeight="1">
      <c r="A47" s="349">
        <v>28</v>
      </c>
      <c r="B47" s="350" t="s">
        <v>1812</v>
      </c>
      <c r="C47" s="350" t="s">
        <v>1853</v>
      </c>
      <c r="D47" s="351" t="s">
        <v>1868</v>
      </c>
      <c r="E47" s="352" t="s">
        <v>1869</v>
      </c>
      <c r="F47" s="350" t="s">
        <v>1461</v>
      </c>
      <c r="G47" s="353">
        <v>5</v>
      </c>
      <c r="H47" s="354"/>
      <c r="I47" s="355">
        <f t="shared" si="6"/>
        <v>0</v>
      </c>
      <c r="J47" s="356">
        <v>0</v>
      </c>
      <c r="K47" s="353">
        <f t="shared" si="7"/>
        <v>0</v>
      </c>
      <c r="L47" s="356">
        <v>0</v>
      </c>
      <c r="M47" s="353">
        <f t="shared" si="8"/>
        <v>0</v>
      </c>
      <c r="N47" s="357">
        <v>21</v>
      </c>
      <c r="O47" s="306">
        <v>8</v>
      </c>
      <c r="P47" s="307" t="s">
        <v>1815</v>
      </c>
    </row>
    <row r="48" spans="1:16" s="305" customFormat="1" ht="11.25" customHeight="1">
      <c r="A48" s="349">
        <v>29</v>
      </c>
      <c r="B48" s="350" t="s">
        <v>1816</v>
      </c>
      <c r="C48" s="350" t="s">
        <v>51</v>
      </c>
      <c r="D48" s="351" t="s">
        <v>1870</v>
      </c>
      <c r="E48" s="352" t="s">
        <v>1871</v>
      </c>
      <c r="F48" s="350" t="s">
        <v>1461</v>
      </c>
      <c r="G48" s="353">
        <v>2</v>
      </c>
      <c r="H48" s="354"/>
      <c r="I48" s="355">
        <f t="shared" si="6"/>
        <v>0</v>
      </c>
      <c r="J48" s="356">
        <v>0.0373</v>
      </c>
      <c r="K48" s="353">
        <f t="shared" si="7"/>
        <v>0.0746</v>
      </c>
      <c r="L48" s="356">
        <v>0</v>
      </c>
      <c r="M48" s="353">
        <f t="shared" si="8"/>
        <v>0</v>
      </c>
      <c r="N48" s="357">
        <v>21</v>
      </c>
      <c r="O48" s="304">
        <v>4</v>
      </c>
      <c r="P48" s="305" t="s">
        <v>1815</v>
      </c>
    </row>
    <row r="49" spans="1:15" s="305" customFormat="1" ht="11.25" customHeight="1">
      <c r="A49" s="349">
        <v>30</v>
      </c>
      <c r="B49" s="350" t="s">
        <v>1816</v>
      </c>
      <c r="C49" s="350" t="s">
        <v>51</v>
      </c>
      <c r="D49" s="351" t="s">
        <v>1870</v>
      </c>
      <c r="E49" s="352" t="s">
        <v>1872</v>
      </c>
      <c r="F49" s="350" t="s">
        <v>1461</v>
      </c>
      <c r="G49" s="353">
        <v>3</v>
      </c>
      <c r="H49" s="354"/>
      <c r="I49" s="355">
        <f t="shared" si="6"/>
        <v>0</v>
      </c>
      <c r="J49" s="356">
        <v>0.0373</v>
      </c>
      <c r="K49" s="353">
        <f t="shared" si="7"/>
        <v>0.1119</v>
      </c>
      <c r="L49" s="356">
        <v>0</v>
      </c>
      <c r="M49" s="353">
        <f t="shared" si="8"/>
        <v>0</v>
      </c>
      <c r="N49" s="357">
        <v>21</v>
      </c>
      <c r="O49" s="304"/>
    </row>
    <row r="50" spans="1:16" s="305" customFormat="1" ht="11.25" customHeight="1">
      <c r="A50" s="349">
        <v>31</v>
      </c>
      <c r="B50" s="350" t="s">
        <v>1812</v>
      </c>
      <c r="C50" s="350" t="s">
        <v>1853</v>
      </c>
      <c r="D50" s="351" t="s">
        <v>1873</v>
      </c>
      <c r="E50" s="352" t="s">
        <v>1874</v>
      </c>
      <c r="F50" s="350" t="s">
        <v>1461</v>
      </c>
      <c r="G50" s="353">
        <v>2</v>
      </c>
      <c r="H50" s="354"/>
      <c r="I50" s="355">
        <f t="shared" si="6"/>
        <v>0</v>
      </c>
      <c r="J50" s="356">
        <v>0.0012</v>
      </c>
      <c r="K50" s="353">
        <f t="shared" si="7"/>
        <v>0.0024</v>
      </c>
      <c r="L50" s="356">
        <v>0</v>
      </c>
      <c r="M50" s="353">
        <f t="shared" si="8"/>
        <v>0</v>
      </c>
      <c r="N50" s="357">
        <v>21</v>
      </c>
      <c r="O50" s="306">
        <v>8</v>
      </c>
      <c r="P50" s="307" t="s">
        <v>1815</v>
      </c>
    </row>
    <row r="51" spans="1:16" s="305" customFormat="1" ht="11.25" customHeight="1" thickBot="1">
      <c r="A51" s="358">
        <v>32</v>
      </c>
      <c r="B51" s="359" t="s">
        <v>1816</v>
      </c>
      <c r="C51" s="359" t="s">
        <v>51</v>
      </c>
      <c r="D51" s="360" t="s">
        <v>1875</v>
      </c>
      <c r="E51" s="361" t="s">
        <v>1876</v>
      </c>
      <c r="F51" s="359" t="s">
        <v>1461</v>
      </c>
      <c r="G51" s="362">
        <v>2</v>
      </c>
      <c r="H51" s="363"/>
      <c r="I51" s="364">
        <f t="shared" si="6"/>
        <v>0</v>
      </c>
      <c r="J51" s="365">
        <v>0.02</v>
      </c>
      <c r="K51" s="362">
        <f t="shared" si="7"/>
        <v>0.04</v>
      </c>
      <c r="L51" s="365">
        <v>0</v>
      </c>
      <c r="M51" s="362">
        <f t="shared" si="8"/>
        <v>0</v>
      </c>
      <c r="N51" s="366">
        <v>21</v>
      </c>
      <c r="O51" s="304">
        <v>4</v>
      </c>
      <c r="P51" s="305" t="s">
        <v>1815</v>
      </c>
    </row>
    <row r="52" spans="1:16" s="305" customFormat="1" ht="11.25" customHeight="1" thickBot="1">
      <c r="A52" s="334"/>
      <c r="B52" s="335" t="s">
        <v>1806</v>
      </c>
      <c r="C52" s="336"/>
      <c r="D52" s="336" t="s">
        <v>1816</v>
      </c>
      <c r="E52" s="336" t="s">
        <v>1877</v>
      </c>
      <c r="F52" s="336"/>
      <c r="G52" s="336"/>
      <c r="H52" s="368"/>
      <c r="I52" s="337">
        <f>I53</f>
        <v>0</v>
      </c>
      <c r="J52" s="336"/>
      <c r="K52" s="338">
        <f>K53</f>
        <v>0.00016</v>
      </c>
      <c r="L52" s="336"/>
      <c r="M52" s="338">
        <f>M53</f>
        <v>0</v>
      </c>
      <c r="N52" s="339"/>
      <c r="O52" s="306">
        <v>8</v>
      </c>
      <c r="P52" s="307" t="s">
        <v>1815</v>
      </c>
    </row>
    <row r="53" spans="1:16" s="305" customFormat="1" ht="11.25" customHeight="1">
      <c r="A53" s="374"/>
      <c r="B53" s="375" t="s">
        <v>1806</v>
      </c>
      <c r="C53" s="376"/>
      <c r="D53" s="376" t="s">
        <v>104</v>
      </c>
      <c r="E53" s="376" t="s">
        <v>105</v>
      </c>
      <c r="F53" s="376"/>
      <c r="G53" s="376"/>
      <c r="H53" s="377"/>
      <c r="I53" s="378">
        <f>I54</f>
        <v>0</v>
      </c>
      <c r="J53" s="376"/>
      <c r="K53" s="379">
        <f>K54</f>
        <v>0.00016</v>
      </c>
      <c r="L53" s="376"/>
      <c r="M53" s="379">
        <f>M54</f>
        <v>0</v>
      </c>
      <c r="N53" s="380"/>
      <c r="O53" s="304">
        <v>4</v>
      </c>
      <c r="P53" s="305" t="s">
        <v>1815</v>
      </c>
    </row>
    <row r="54" spans="1:16" s="305" customFormat="1" ht="11.25" customHeight="1" thickBot="1">
      <c r="A54" s="381">
        <v>33</v>
      </c>
      <c r="B54" s="382" t="s">
        <v>1812</v>
      </c>
      <c r="C54" s="382" t="s">
        <v>106</v>
      </c>
      <c r="D54" s="383" t="s">
        <v>1878</v>
      </c>
      <c r="E54" s="384" t="s">
        <v>1879</v>
      </c>
      <c r="F54" s="382" t="s">
        <v>1461</v>
      </c>
      <c r="G54" s="385">
        <v>2</v>
      </c>
      <c r="H54" s="386"/>
      <c r="I54" s="387">
        <f>ROUND(G54*H54,2)</f>
        <v>0</v>
      </c>
      <c r="J54" s="388">
        <v>8E-05</v>
      </c>
      <c r="K54" s="385">
        <f>G54*J54</f>
        <v>0.00016</v>
      </c>
      <c r="L54" s="388">
        <v>0</v>
      </c>
      <c r="M54" s="385">
        <f>G54*L54</f>
        <v>0</v>
      </c>
      <c r="N54" s="389">
        <v>21</v>
      </c>
      <c r="O54" s="306">
        <v>8</v>
      </c>
      <c r="P54" s="307" t="s">
        <v>1815</v>
      </c>
    </row>
    <row r="55" spans="1:16" s="305" customFormat="1" ht="11.25" customHeight="1">
      <c r="A55" s="390"/>
      <c r="B55" s="390"/>
      <c r="C55" s="390"/>
      <c r="D55" s="390"/>
      <c r="E55" s="390"/>
      <c r="F55" s="390"/>
      <c r="G55" s="390"/>
      <c r="H55" s="390"/>
      <c r="I55" s="390"/>
      <c r="J55" s="390"/>
      <c r="K55" s="390"/>
      <c r="L55" s="390"/>
      <c r="M55" s="390"/>
      <c r="N55" s="390"/>
      <c r="O55" s="304">
        <v>4</v>
      </c>
      <c r="P55" s="305" t="s">
        <v>1815</v>
      </c>
    </row>
    <row r="56" spans="1:16" s="305" customFormat="1" ht="11.25" customHeight="1">
      <c r="A56" s="390"/>
      <c r="B56" s="390"/>
      <c r="C56" s="390"/>
      <c r="D56" s="390"/>
      <c r="E56" s="391" t="s">
        <v>1632</v>
      </c>
      <c r="F56" s="391"/>
      <c r="G56" s="391"/>
      <c r="H56" s="391"/>
      <c r="I56" s="392">
        <f>I14+I52</f>
        <v>0</v>
      </c>
      <c r="J56" s="390"/>
      <c r="K56" s="390"/>
      <c r="L56" s="390"/>
      <c r="M56" s="390"/>
      <c r="N56" s="390"/>
      <c r="O56" s="304">
        <v>4</v>
      </c>
      <c r="P56" s="305" t="s">
        <v>1815</v>
      </c>
    </row>
    <row r="57" spans="1:16" s="305" customFormat="1" ht="11.25" customHeight="1">
      <c r="A57" s="390"/>
      <c r="B57" s="390"/>
      <c r="C57" s="390"/>
      <c r="D57" s="390"/>
      <c r="E57" s="393" t="s">
        <v>1630</v>
      </c>
      <c r="F57" s="394"/>
      <c r="G57" s="394"/>
      <c r="H57" s="394"/>
      <c r="I57" s="395">
        <f>SUM(I17+I18+I23+I25+I28+I29+I33+I34+I36+I38+I40+I42+I46+I48+I49+I51)</f>
        <v>0</v>
      </c>
      <c r="J57" s="390"/>
      <c r="K57" s="390"/>
      <c r="L57" s="390"/>
      <c r="M57" s="390"/>
      <c r="N57" s="390"/>
      <c r="O57" s="306">
        <v>8</v>
      </c>
      <c r="P57" s="307" t="s">
        <v>1815</v>
      </c>
    </row>
    <row r="58" spans="1:16" s="305" customFormat="1" ht="11.25" customHeight="1">
      <c r="A58" s="390"/>
      <c r="B58" s="390"/>
      <c r="C58" s="390"/>
      <c r="D58" s="390"/>
      <c r="E58" s="393" t="s">
        <v>1631</v>
      </c>
      <c r="F58" s="394"/>
      <c r="G58" s="394"/>
      <c r="H58" s="394"/>
      <c r="I58" s="395">
        <f>SUM(I56-I57)</f>
        <v>0</v>
      </c>
      <c r="J58" s="390"/>
      <c r="K58" s="390"/>
      <c r="L58" s="390"/>
      <c r="M58" s="390"/>
      <c r="N58" s="390"/>
      <c r="O58" s="304">
        <v>4</v>
      </c>
      <c r="P58" s="305" t="s">
        <v>1815</v>
      </c>
    </row>
    <row r="59" spans="15:16" s="305" customFormat="1" ht="24" customHeight="1">
      <c r="O59" s="306">
        <v>8</v>
      </c>
      <c r="P59" s="307" t="s">
        <v>1815</v>
      </c>
    </row>
    <row r="60" spans="15:16" s="305" customFormat="1" ht="13.5" customHeight="1">
      <c r="O60" s="304">
        <v>4</v>
      </c>
      <c r="P60" s="305" t="s">
        <v>1815</v>
      </c>
    </row>
    <row r="61" spans="15:16" s="305" customFormat="1" ht="13.5" customHeight="1">
      <c r="O61" s="306">
        <v>8</v>
      </c>
      <c r="P61" s="307" t="s">
        <v>1815</v>
      </c>
    </row>
    <row r="62" s="301" customFormat="1" ht="12.75" customHeight="1">
      <c r="P62" s="302" t="s">
        <v>1809</v>
      </c>
    </row>
    <row r="63" s="301" customFormat="1" ht="12.75" customHeight="1">
      <c r="P63" s="303" t="s">
        <v>1810</v>
      </c>
    </row>
    <row r="64" spans="15:16" s="305" customFormat="1" ht="13.5" customHeight="1">
      <c r="O64" s="304">
        <v>64</v>
      </c>
      <c r="P64" s="305" t="s">
        <v>1815</v>
      </c>
    </row>
    <row r="65" spans="11:13" s="308" customFormat="1" ht="12.75" customHeight="1">
      <c r="K65" s="309">
        <f>K14+K52</f>
        <v>39.50311</v>
      </c>
      <c r="M65" s="309">
        <f>M14+M52</f>
        <v>0</v>
      </c>
    </row>
  </sheetData>
  <sheetProtection/>
  <printOptions/>
  <pageMargins left="0.5902777777777778" right="0.5902777777777778" top="0.5902777777777778" bottom="0.5902777777777778" header="0.5118055555555556" footer="0.5118055555555556"/>
  <pageSetup horizontalDpi="300" verticalDpi="300" orientation="landscape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Ing. Pavel Vrána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Pavel Vrána</dc:creator>
  <cp:keywords/>
  <dc:description/>
  <cp:lastModifiedBy>parking</cp:lastModifiedBy>
  <cp:lastPrinted>2013-02-18T12:43:53Z</cp:lastPrinted>
  <dcterms:created xsi:type="dcterms:W3CDTF">2008-01-24T16:55:33Z</dcterms:created>
  <dcterms:modified xsi:type="dcterms:W3CDTF">2013-03-26T09:28:43Z</dcterms:modified>
  <cp:category/>
  <cp:version/>
  <cp:contentType/>
  <cp:contentStatus/>
</cp:coreProperties>
</file>